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Disques partagés\KICK'S\COMPÉTITIONS KICK'S\INSCRIPTION (FORMULAIRE)\2022-2023\"/>
    </mc:Choice>
  </mc:AlternateContent>
  <xr:revisionPtr revIDLastSave="0" documentId="13_ncr:1_{79B590AE-AEC0-4C0D-AF30-5BFEF9BBB04E}" xr6:coauthVersionLast="47" xr6:coauthVersionMax="47" xr10:uidLastSave="{00000000-0000-0000-0000-000000000000}"/>
  <bookViews>
    <workbookView xWindow="1044" yWindow="2448" windowWidth="14664" windowHeight="8880" firstSheet="1" activeTab="1" xr2:uid="{00000000-000D-0000-FFFF-FFFF00000000}"/>
  </bookViews>
  <sheets>
    <sheet name="Data" sheetId="1" state="hidden" r:id="rId1"/>
    <sheet name="Read me!" sheetId="2" r:id="rId2"/>
    <sheet name="Informations" sheetId="3" r:id="rId3"/>
    <sheet name="Athletes" sheetId="4" r:id="rId4"/>
    <sheet name="Team Summary" sheetId="5" r:id="rId5"/>
    <sheet name="Coaches &amp; Support Staff" sheetId="6" r:id="rId6"/>
  </sheets>
  <definedNames>
    <definedName name="Accomp">Data!$A$73:$A$81</definedName>
    <definedName name="Age">Data!$A$10:$A$31</definedName>
    <definedName name="Athletes">Athletes!$A$1:$I$449</definedName>
    <definedName name="Compe">Data!$A$65:$A$71</definedName>
    <definedName name="Equipes">Informations!$B$21:$N$35</definedName>
    <definedName name="_xlnm.Print_Titles" localSheetId="5">'Coaches &amp; Support Staff'!$1:$2</definedName>
    <definedName name="_xlnm.Print_Titles" localSheetId="4">'Team Summary'!$1:$2</definedName>
    <definedName name="Level">Data!$A$33:$A$48</definedName>
    <definedName name="ON">Data!$A$93:$A$94</definedName>
    <definedName name="OuiNon">Data!$A$62:$A$63</definedName>
    <definedName name="Prix">Data!$D$102:$E$211</definedName>
    <definedName name="secteur">Data!$A$56:$A$60</definedName>
    <definedName name="sexe">Data!$A$50:$A$54</definedName>
    <definedName name="Type">Data!$A$1:$A$8</definedName>
    <definedName name="TypeTarif">Data!$A$2:$B$8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htc5Pc1vCiDReBwL1YdesmNEqu/A=="/>
    </ext>
  </extLst>
</workbook>
</file>

<file path=xl/calcChain.xml><?xml version="1.0" encoding="utf-8"?>
<calcChain xmlns="http://schemas.openxmlformats.org/spreadsheetml/2006/main">
  <c r="H41" i="3" l="1"/>
  <c r="A1" i="6"/>
  <c r="A1" i="4"/>
  <c r="D41" i="3"/>
  <c r="E131" i="1"/>
  <c r="D131" i="1"/>
  <c r="E130" i="1"/>
  <c r="D130" i="1"/>
  <c r="E129" i="1"/>
  <c r="D129" i="1"/>
  <c r="E128" i="1"/>
  <c r="D128" i="1"/>
  <c r="E127" i="1"/>
  <c r="D127" i="1"/>
  <c r="E126" i="1"/>
  <c r="D126" i="1"/>
  <c r="D125" i="1"/>
  <c r="D124" i="1"/>
  <c r="D123" i="1"/>
  <c r="D122" i="1"/>
  <c r="D121" i="1"/>
  <c r="D120" i="1"/>
  <c r="D119" i="1"/>
  <c r="D118" i="1"/>
  <c r="D117" i="1"/>
  <c r="J30" i="5"/>
  <c r="F227" i="5"/>
  <c r="F212" i="5"/>
  <c r="F197" i="5"/>
  <c r="F182" i="5"/>
  <c r="F167" i="5"/>
  <c r="F152" i="5"/>
  <c r="F137" i="5"/>
  <c r="F122" i="5"/>
  <c r="F107" i="5"/>
  <c r="F92" i="5"/>
  <c r="F77" i="5"/>
  <c r="F62" i="5"/>
  <c r="F47" i="5"/>
  <c r="F32" i="5"/>
  <c r="F17" i="5"/>
  <c r="D103" i="1" l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102" i="1"/>
  <c r="J225" i="5"/>
  <c r="B216" i="5"/>
  <c r="B220" i="5" s="1"/>
  <c r="J210" i="5"/>
  <c r="B201" i="5"/>
  <c r="H205" i="5" s="1"/>
  <c r="J195" i="5"/>
  <c r="B186" i="5"/>
  <c r="B188" i="5" s="1"/>
  <c r="D33" i="3" s="1"/>
  <c r="J180" i="5"/>
  <c r="B171" i="5"/>
  <c r="D175" i="5" s="1"/>
  <c r="J165" i="5"/>
  <c r="B156" i="5"/>
  <c r="J160" i="5" s="1"/>
  <c r="J150" i="5"/>
  <c r="B141" i="5"/>
  <c r="H143" i="5" s="1"/>
  <c r="J135" i="5"/>
  <c r="B126" i="5"/>
  <c r="F130" i="5" s="1"/>
  <c r="J120" i="5"/>
  <c r="B111" i="5"/>
  <c r="H115" i="5" s="1"/>
  <c r="J105" i="5"/>
  <c r="B96" i="5"/>
  <c r="B100" i="5" s="1"/>
  <c r="J90" i="5"/>
  <c r="B81" i="5"/>
  <c r="H85" i="5" s="1"/>
  <c r="J75" i="5"/>
  <c r="B66" i="5"/>
  <c r="B68" i="5" s="1"/>
  <c r="D25" i="3" s="1"/>
  <c r="J60" i="5"/>
  <c r="B51" i="5"/>
  <c r="H53" i="5" s="1"/>
  <c r="J45" i="5"/>
  <c r="B36" i="5"/>
  <c r="J40" i="5" s="1"/>
  <c r="B21" i="5"/>
  <c r="H25" i="5" s="1"/>
  <c r="J15" i="5"/>
  <c r="B6" i="5"/>
  <c r="B8" i="5" s="1"/>
  <c r="H15" i="5" s="1"/>
  <c r="A1" i="5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P2" i="3"/>
  <c r="D225" i="5" s="1"/>
  <c r="E211" i="1"/>
  <c r="E210" i="1"/>
  <c r="E209" i="1"/>
  <c r="E208" i="1"/>
  <c r="E207" i="1"/>
  <c r="E206" i="1"/>
  <c r="E196" i="1"/>
  <c r="E195" i="1"/>
  <c r="E194" i="1"/>
  <c r="E193" i="1"/>
  <c r="E192" i="1"/>
  <c r="E191" i="1"/>
  <c r="E181" i="1"/>
  <c r="E180" i="1"/>
  <c r="E179" i="1"/>
  <c r="E178" i="1"/>
  <c r="E177" i="1"/>
  <c r="E176" i="1"/>
  <c r="E166" i="1"/>
  <c r="E165" i="1"/>
  <c r="E164" i="1"/>
  <c r="E163" i="1"/>
  <c r="E162" i="1"/>
  <c r="E161" i="1"/>
  <c r="E151" i="1"/>
  <c r="E150" i="1"/>
  <c r="E149" i="1"/>
  <c r="E148" i="1"/>
  <c r="E147" i="1"/>
  <c r="E146" i="1"/>
  <c r="E145" i="1"/>
  <c r="E144" i="1"/>
  <c r="E116" i="1"/>
  <c r="E115" i="1"/>
  <c r="E114" i="1"/>
  <c r="E113" i="1"/>
  <c r="E112" i="1"/>
  <c r="E111" i="1"/>
  <c r="D195" i="5" l="1"/>
  <c r="D210" i="5"/>
  <c r="D165" i="5"/>
  <c r="D180" i="5"/>
  <c r="D135" i="5"/>
  <c r="D150" i="5"/>
  <c r="D105" i="5"/>
  <c r="D120" i="5"/>
  <c r="D75" i="5"/>
  <c r="D90" i="5"/>
  <c r="D45" i="5"/>
  <c r="D60" i="5"/>
  <c r="D15" i="5"/>
  <c r="D30" i="5"/>
  <c r="J85" i="5"/>
  <c r="B53" i="5"/>
  <c r="D24" i="3" s="1"/>
  <c r="H195" i="5"/>
  <c r="H75" i="5"/>
  <c r="H10" i="5"/>
  <c r="H130" i="5"/>
  <c r="H8" i="5"/>
  <c r="B10" i="5"/>
  <c r="J145" i="5"/>
  <c r="D10" i="5"/>
  <c r="F105" i="5"/>
  <c r="B145" i="5"/>
  <c r="H68" i="5"/>
  <c r="H70" i="5"/>
  <c r="B55" i="5"/>
  <c r="F55" i="5"/>
  <c r="H23" i="5"/>
  <c r="B23" i="5"/>
  <c r="H30" i="5" s="1"/>
  <c r="D25" i="5"/>
  <c r="H113" i="5"/>
  <c r="B175" i="5"/>
  <c r="B190" i="5"/>
  <c r="J10" i="5"/>
  <c r="J25" i="5"/>
  <c r="H55" i="5"/>
  <c r="F115" i="5"/>
  <c r="B143" i="5"/>
  <c r="F175" i="5"/>
  <c r="H190" i="5"/>
  <c r="J115" i="5"/>
  <c r="H175" i="5"/>
  <c r="D145" i="5"/>
  <c r="J205" i="5"/>
  <c r="D100" i="5"/>
  <c r="H128" i="5"/>
  <c r="F100" i="5"/>
  <c r="D130" i="5"/>
  <c r="D220" i="5"/>
  <c r="F220" i="5"/>
  <c r="F10" i="5"/>
  <c r="B25" i="5"/>
  <c r="D55" i="5"/>
  <c r="B70" i="5"/>
  <c r="B113" i="5"/>
  <c r="J130" i="5"/>
  <c r="B173" i="5"/>
  <c r="H188" i="5"/>
  <c r="D21" i="3"/>
  <c r="B38" i="5"/>
  <c r="B158" i="5"/>
  <c r="F25" i="5"/>
  <c r="H38" i="5"/>
  <c r="J55" i="5"/>
  <c r="D70" i="5"/>
  <c r="B83" i="5"/>
  <c r="H100" i="5"/>
  <c r="B115" i="5"/>
  <c r="F145" i="5"/>
  <c r="H158" i="5"/>
  <c r="J175" i="5"/>
  <c r="D190" i="5"/>
  <c r="B203" i="5"/>
  <c r="H220" i="5"/>
  <c r="B40" i="5"/>
  <c r="F70" i="5"/>
  <c r="H83" i="5"/>
  <c r="J100" i="5"/>
  <c r="D115" i="5"/>
  <c r="B128" i="5"/>
  <c r="H135" i="5" s="1"/>
  <c r="H145" i="5"/>
  <c r="B160" i="5"/>
  <c r="F190" i="5"/>
  <c r="H203" i="5"/>
  <c r="J220" i="5"/>
  <c r="D40" i="5"/>
  <c r="B85" i="5"/>
  <c r="D160" i="5"/>
  <c r="B205" i="5"/>
  <c r="F40" i="5"/>
  <c r="J70" i="5"/>
  <c r="D85" i="5"/>
  <c r="B98" i="5"/>
  <c r="B130" i="5"/>
  <c r="F160" i="5"/>
  <c r="H173" i="5"/>
  <c r="J190" i="5"/>
  <c r="D205" i="5"/>
  <c r="B218" i="5"/>
  <c r="H225" i="5" s="1"/>
  <c r="H40" i="5"/>
  <c r="F85" i="5"/>
  <c r="H98" i="5"/>
  <c r="H160" i="5"/>
  <c r="F205" i="5"/>
  <c r="H218" i="5"/>
  <c r="H60" i="5" l="1"/>
  <c r="D31" i="3"/>
  <c r="H165" i="5"/>
  <c r="D30" i="3"/>
  <c r="H150" i="5"/>
  <c r="D23" i="3"/>
  <c r="H45" i="5"/>
  <c r="D28" i="3"/>
  <c r="H120" i="5"/>
  <c r="D27" i="3"/>
  <c r="H105" i="5"/>
  <c r="L105" i="5" s="1"/>
  <c r="K107" i="5" s="1"/>
  <c r="P27" i="3" s="1"/>
  <c r="D26" i="3"/>
  <c r="H90" i="5"/>
  <c r="D34" i="3"/>
  <c r="H210" i="5"/>
  <c r="D32" i="3"/>
  <c r="H180" i="5"/>
  <c r="F15" i="5"/>
  <c r="L15" i="5" s="1"/>
  <c r="F30" i="5"/>
  <c r="F135" i="5"/>
  <c r="L135" i="5" s="1"/>
  <c r="F225" i="5"/>
  <c r="L225" i="5" s="1"/>
  <c r="F45" i="5"/>
  <c r="F165" i="5"/>
  <c r="L165" i="5" s="1"/>
  <c r="F60" i="5"/>
  <c r="L60" i="5" s="1"/>
  <c r="F150" i="5"/>
  <c r="F120" i="5"/>
  <c r="F195" i="5"/>
  <c r="L195" i="5" s="1"/>
  <c r="F90" i="5"/>
  <c r="L90" i="5" s="1"/>
  <c r="F75" i="5"/>
  <c r="L75" i="5" s="1"/>
  <c r="F180" i="5"/>
  <c r="L180" i="5" s="1"/>
  <c r="F210" i="5"/>
  <c r="D22" i="3"/>
  <c r="D35" i="3"/>
  <c r="D29" i="3"/>
  <c r="L150" i="5" l="1"/>
  <c r="K152" i="5" s="1"/>
  <c r="P30" i="3" s="1"/>
  <c r="L45" i="5"/>
  <c r="K47" i="5" s="1"/>
  <c r="L210" i="5"/>
  <c r="K212" i="5" s="1"/>
  <c r="P34" i="3" s="1"/>
  <c r="L120" i="5"/>
  <c r="K122" i="5" s="1"/>
  <c r="P28" i="3" s="1"/>
  <c r="K17" i="5"/>
  <c r="P21" i="3" s="1"/>
  <c r="K197" i="5"/>
  <c r="P33" i="3" s="1"/>
  <c r="K62" i="5"/>
  <c r="P24" i="3" s="1"/>
  <c r="K77" i="5"/>
  <c r="P25" i="3" s="1"/>
  <c r="K182" i="5"/>
  <c r="P32" i="3" s="1"/>
  <c r="K227" i="5"/>
  <c r="P35" i="3" s="1"/>
  <c r="K92" i="5"/>
  <c r="P26" i="3" s="1"/>
  <c r="K167" i="5"/>
  <c r="P31" i="3" s="1"/>
  <c r="K137" i="5"/>
  <c r="P29" i="3" s="1"/>
  <c r="P23" i="3" l="1"/>
  <c r="L30" i="5" l="1"/>
  <c r="K32" i="5" s="1"/>
  <c r="P22" i="3" s="1"/>
  <c r="N37" i="3" s="1"/>
  <c r="L41" i="3"/>
  <c r="P41" i="3" s="1"/>
  <c r="N43" i="3" l="1"/>
  <c r="N45" i="3" s="1"/>
  <c r="N4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0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======
ID#AAAAfHgnnPI
Janie Lapierre    (2022-08-31 19:07:55)
Un montant de 25.00$ est ajouté pour les équipes non-membre de leur fédération provinciale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VlkY7YoJBCm4RqSzlpHDW+XwCYQ=="/>
    </ext>
  </extLst>
</comments>
</file>

<file path=xl/sharedStrings.xml><?xml version="1.0" encoding="utf-8"?>
<sst xmlns="http://schemas.openxmlformats.org/spreadsheetml/2006/main" count="913" uniqueCount="211">
  <si>
    <t>Type tarif</t>
  </si>
  <si>
    <t>All-Star</t>
  </si>
  <si>
    <t>Normal</t>
  </si>
  <si>
    <t>AS Worlds</t>
  </si>
  <si>
    <t>Worlds</t>
  </si>
  <si>
    <t>Scolaire</t>
  </si>
  <si>
    <t>Novice</t>
  </si>
  <si>
    <t>Prep</t>
  </si>
  <si>
    <t>Super Cheer</t>
  </si>
  <si>
    <t>Besoins</t>
  </si>
  <si>
    <t>Demo</t>
  </si>
  <si>
    <t>All-Star_U6</t>
  </si>
  <si>
    <t>All-Star_U8</t>
  </si>
  <si>
    <t>All-Star_U12</t>
  </si>
  <si>
    <t>All-Star_U16</t>
  </si>
  <si>
    <t>All-Star_U18</t>
  </si>
  <si>
    <t>All-Star_Open</t>
  </si>
  <si>
    <t>All-Star_Maîtres</t>
  </si>
  <si>
    <t>ICU_Youth</t>
  </si>
  <si>
    <t>ICU_Junior</t>
  </si>
  <si>
    <t>ICU_Senior</t>
  </si>
  <si>
    <t>Primaire-Novice</t>
  </si>
  <si>
    <t>Primaire-Ouvert</t>
  </si>
  <si>
    <t>Primaire</t>
  </si>
  <si>
    <t>Atome/Benjamin</t>
  </si>
  <si>
    <t>Benjamin</t>
  </si>
  <si>
    <t>Cadet</t>
  </si>
  <si>
    <t>Sénior</t>
  </si>
  <si>
    <t>Juvénile</t>
  </si>
  <si>
    <t>Ouvert</t>
  </si>
  <si>
    <t>Collégial</t>
  </si>
  <si>
    <t>Universitaire</t>
  </si>
  <si>
    <t>4.2</t>
  </si>
  <si>
    <t>2NT</t>
  </si>
  <si>
    <t>3NT</t>
  </si>
  <si>
    <t>4NT</t>
  </si>
  <si>
    <t>5NT</t>
  </si>
  <si>
    <t>6NT</t>
  </si>
  <si>
    <t>7NT</t>
  </si>
  <si>
    <t>AG</t>
  </si>
  <si>
    <t>COED</t>
  </si>
  <si>
    <t>SmCOED (4)</t>
  </si>
  <si>
    <t>LgCOED (16)</t>
  </si>
  <si>
    <t>Regulier</t>
  </si>
  <si>
    <t>Global</t>
  </si>
  <si>
    <t>Kicksmas</t>
  </si>
  <si>
    <t>Kick's Célébration</t>
  </si>
  <si>
    <t>Cheer Up 4 Kids</t>
  </si>
  <si>
    <t>CheerCup</t>
  </si>
  <si>
    <t>Graduation Mtl</t>
  </si>
  <si>
    <t>Graduation Qc</t>
  </si>
  <si>
    <t>Early Bird</t>
  </si>
  <si>
    <t>On time</t>
  </si>
  <si>
    <t>Late</t>
  </si>
  <si>
    <t>Last Call</t>
  </si>
  <si>
    <t>Cheer up 4 kids</t>
  </si>
  <si>
    <t xml:space="preserve">Compétition </t>
  </si>
  <si>
    <t>Type de prix</t>
  </si>
  <si>
    <t>Tarif</t>
  </si>
  <si>
    <t>Prix par athlète</t>
  </si>
  <si>
    <t>Last call</t>
  </si>
  <si>
    <t>info@kickscheer.com</t>
  </si>
  <si>
    <t>SECTION 1</t>
  </si>
  <si>
    <t>Section 2</t>
  </si>
  <si>
    <t>Section 3</t>
  </si>
  <si>
    <t>Inscription | Kick's Cheer&amp;Events (kickscheer.com)</t>
  </si>
  <si>
    <t>Section 1</t>
  </si>
  <si>
    <t>E-mail:</t>
  </si>
  <si>
    <t>Type</t>
  </si>
  <si>
    <t>AG/Coed</t>
  </si>
  <si>
    <t>Reg/Int/Glo</t>
  </si>
  <si>
    <t>Total</t>
  </si>
  <si>
    <t>Section 4</t>
  </si>
  <si>
    <t>www.kickscheer.com/inscription</t>
  </si>
  <si>
    <t>Section A</t>
  </si>
  <si>
    <t>Division:</t>
  </si>
  <si>
    <t>Section B</t>
  </si>
  <si>
    <t>$ / athl</t>
  </si>
  <si>
    <t># athl</t>
  </si>
  <si>
    <t>PTSO</t>
  </si>
  <si>
    <t>SECTION 2</t>
  </si>
  <si>
    <t>SECTION 3</t>
  </si>
  <si>
    <t xml:space="preserve">SECTION 4  </t>
  </si>
  <si>
    <t>First Name</t>
  </si>
  <si>
    <t>Last Name</t>
  </si>
  <si>
    <t>Role</t>
  </si>
  <si>
    <t>Choose</t>
  </si>
  <si>
    <t>Coach</t>
  </si>
  <si>
    <t>Assit-Coach</t>
  </si>
  <si>
    <t>Manager</t>
  </si>
  <si>
    <t>Sport therapist</t>
  </si>
  <si>
    <t>Photographer</t>
  </si>
  <si>
    <t>Gym Owner</t>
  </si>
  <si>
    <t>Other</t>
  </si>
  <si>
    <t>Yes</t>
  </si>
  <si>
    <t>No</t>
  </si>
  <si>
    <t>Program Manager</t>
  </si>
  <si>
    <t>Team information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</si>
  <si>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</si>
  <si>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</si>
  <si>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</si>
  <si>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</si>
  <si>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</si>
  <si>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</si>
  <si>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</si>
  <si>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</si>
  <si>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</si>
  <si>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TEAM #10</t>
  </si>
  <si>
    <t>TEAM #11</t>
  </si>
  <si>
    <t>TEAM #12</t>
  </si>
  <si>
    <t>TEAM #13</t>
  </si>
  <si>
    <t>TEAM #14</t>
  </si>
  <si>
    <t>TEAM #15</t>
  </si>
  <si>
    <t>Team name: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</si>
  <si>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</si>
  <si>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</si>
  <si>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</si>
  <si>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</si>
  <si>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</si>
  <si>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</si>
  <si>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</si>
  <si>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</si>
  <si>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Team #10</t>
  </si>
  <si>
    <t>Team #11</t>
  </si>
  <si>
    <t>Team #12</t>
  </si>
  <si>
    <t>Team #13</t>
  </si>
  <si>
    <t>Team #14</t>
  </si>
  <si>
    <t>Team #15</t>
  </si>
  <si>
    <t>Team #1</t>
  </si>
  <si>
    <t># of male:</t>
  </si>
  <si>
    <r>
      <t xml:space="preserve"># athlete 
</t>
    </r>
    <r>
      <rPr>
        <sz val="9"/>
        <color theme="1"/>
        <rFont val="Arial"/>
        <family val="2"/>
      </rPr>
      <t>(including males)</t>
    </r>
  </si>
  <si>
    <t>Choice of competition:</t>
  </si>
  <si>
    <t>Age</t>
  </si>
  <si>
    <t>Level</t>
  </si>
  <si>
    <t>Gender</t>
  </si>
  <si>
    <t>1st Team</t>
  </si>
  <si>
    <t>2nd Team</t>
  </si>
  <si>
    <t>3rd Team</t>
  </si>
  <si>
    <t>Female</t>
  </si>
  <si>
    <t>Male</t>
  </si>
  <si>
    <t>REGISTRATION FORM</t>
  </si>
  <si>
    <t>GENERAL INFORMATION</t>
  </si>
  <si>
    <t>street</t>
  </si>
  <si>
    <t>City</t>
  </si>
  <si>
    <t>Postal Code</t>
  </si>
  <si>
    <t>First, Last Name:</t>
  </si>
  <si>
    <t>Team Name</t>
  </si>
  <si>
    <t>Total amount before taxes</t>
  </si>
  <si>
    <t>Total amount taxes included</t>
  </si>
  <si>
    <t>***ATTENTION: This is NOT an invoice</t>
  </si>
  <si>
    <t>You will receive the formal invoice from Kick's by e-mail</t>
  </si>
  <si>
    <t>Send your registration form EXCEL by our website:</t>
  </si>
  <si>
    <t>*** If the price is different between this form and the price of the website, the website price has priority over this file.</t>
  </si>
  <si>
    <t>KICK'S EVENTS REGISTRATION FORM</t>
  </si>
  <si>
    <t>2022-2023 Season</t>
  </si>
  <si>
    <t>**NEW REGISTRATION FORM**</t>
  </si>
  <si>
    <t>Refer to this page to fill out the form. For any question, please contact us by email.</t>
  </si>
  <si>
    <t>Please fill out the information by page order.</t>
  </si>
  <si>
    <t>FIRST PAGE - INFORMATION</t>
  </si>
  <si>
    <t>*Don't forget to select if you are a member of your federation or not. If you are not a member, a 25$ per team will be charged for every competition you are registered to.</t>
  </si>
  <si>
    <t>**Please note that all schools from the RSEQ are automatically members.</t>
  </si>
  <si>
    <t>Fill out all the GREY fields about the person in charge. This person is the one able to answer our questions if necessary.</t>
  </si>
  <si>
    <t>Fill out all the GREY fields about the program or school.</t>
  </si>
  <si>
    <t>*Please note that the invoice will be sent to the above-mentioned email.</t>
  </si>
  <si>
    <t>Write the name of all your teams. Then, in the fields where you see the 'choose' option, select the information related to the specific team.</t>
  </si>
  <si>
    <t xml:space="preserve">For any question regarding ages or level, please refer to the Fédération de Cheerlading du Québec documents. For an easy access, click on the links below. </t>
  </si>
  <si>
    <t>Catégories Division Civile - Fédération de Cheerleading du Québec (civil division)</t>
  </si>
  <si>
    <t>Catégories Division Scolaire - Fédération de Cheerleading du Québec (school division)</t>
  </si>
  <si>
    <t>This section is showing you the summary of the fees for the additional support staff. Information will populate itself once the form is completed.</t>
  </si>
  <si>
    <t>SECOND PAGE - ATHLETES</t>
  </si>
  <si>
    <t>Enter all information on athletes on this page. This step is important for the number calculation of athletes per team.</t>
  </si>
  <si>
    <t>You have to register every team in which the athletes are competing (crossover).</t>
  </si>
  <si>
    <t>The teams you entered on the last page will be populated in a drop-down list on this page for your convenience.</t>
  </si>
  <si>
    <t>*The Age column will be automatically updated when you enter the date of birth if you used the yyyy/mm/dd format.</t>
  </si>
  <si>
    <t>FOURTH PAGE - COACHES AND SUPPORT STAFF</t>
  </si>
  <si>
    <t>Enter all information about the support staff on this page. You have to enter all support staff that will accompany each team, whether it is a coach, a physiotherapist, etc.</t>
  </si>
  <si>
    <t>Then, select ''YES'' in the field that corresponds to the competition.</t>
  </si>
  <si>
    <r>
      <rPr>
        <sz val="11"/>
        <color rgb="FFFF0000"/>
        <rFont val="Arial"/>
        <family val="2"/>
      </rPr>
      <t xml:space="preserve">IMPORTANT: </t>
    </r>
    <r>
      <rPr>
        <sz val="11"/>
        <color theme="1"/>
        <rFont val="Arial"/>
        <family val="2"/>
      </rPr>
      <t xml:space="preserve">It is </t>
    </r>
    <r>
      <rPr>
        <u/>
        <sz val="11"/>
        <color rgb="FFFF0000"/>
        <rFont val="Arial"/>
        <family val="2"/>
      </rPr>
      <t>mandatory</t>
    </r>
    <r>
      <rPr>
        <sz val="11"/>
        <color theme="1"/>
        <rFont val="Arial"/>
        <family val="2"/>
      </rPr>
      <t xml:space="preserve"> to enter the emails of the coaches and people in charge so that the competition information can be sent to them.</t>
    </r>
  </si>
  <si>
    <t>SUMMARY</t>
  </si>
  <si>
    <t>Now, if you return to ''Information'' page, all data were added. You have then a summary there.</t>
  </si>
  <si>
    <t>In the event that there is a difference between the registering file price and the one on the website, the website price has priority over this file.</t>
  </si>
  <si>
    <t>DOCUMENT SUBMISSION</t>
  </si>
  <si>
    <t>Go to the Kick's Events website on the following page.</t>
  </si>
  <si>
    <t>Name:</t>
  </si>
  <si>
    <t>Adress:</t>
  </si>
  <si>
    <t>Program or School Information</t>
  </si>
  <si>
    <t>address street #,</t>
  </si>
  <si>
    <t>Member of your provincial federation (PTSO):</t>
  </si>
  <si>
    <t>Person in charge for the Program or School</t>
  </si>
  <si>
    <t>Phone number:</t>
  </si>
  <si>
    <t>Team Information Summary</t>
  </si>
  <si>
    <t># of athletes</t>
  </si>
  <si>
    <t>Summary of Additional Support Staff</t>
  </si>
  <si>
    <t>$/Additionnal support staff</t>
  </si>
  <si>
    <t>Authorized support staff</t>
  </si>
  <si>
    <t>Registered support staff</t>
  </si>
  <si>
    <t>Support staff to be charged</t>
  </si>
  <si>
    <t>Support staff subtotal</t>
  </si>
  <si>
    <t>Registrations subtotal</t>
  </si>
  <si>
    <t>ATHLETES INFORMATION</t>
  </si>
  <si>
    <r>
      <t xml:space="preserve">Date of birth
</t>
    </r>
    <r>
      <rPr>
        <b/>
        <sz val="12"/>
        <color rgb="FFFF0000"/>
        <rFont val="Arial"/>
        <family val="2"/>
      </rPr>
      <t>(yyyy/mm/dd)</t>
    </r>
  </si>
  <si>
    <t>COMPETITION CHOICES</t>
  </si>
  <si>
    <t>Competition choices</t>
  </si>
  <si>
    <t>COACHES AND SUPPORT STAFF INFORMATION</t>
  </si>
  <si>
    <r>
      <t xml:space="preserve">E-mail
</t>
    </r>
    <r>
      <rPr>
        <b/>
        <sz val="9"/>
        <color rgb="FFFF0000"/>
        <rFont val="Arial"/>
        <family val="2"/>
      </rPr>
      <t>(Mandatory for coaches, gym owners and program managers)</t>
    </r>
  </si>
  <si>
    <t>Others</t>
  </si>
  <si>
    <t>Championnat des étoiles</t>
  </si>
  <si>
    <t>THIRD PAGE - TEAM SUMMARY</t>
  </si>
  <si>
    <t>All the information will be added if the previous ones were well completed.</t>
  </si>
  <si>
    <t xml:space="preserve">You will now have a detailed summary by team. </t>
  </si>
  <si>
    <t>WARNING: This is not an invoice. You will receive a formal invoice from CHEER AVENUE.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</si>
</sst>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 * #,##0.00_)\ &quot;$&quot;_ ;_ * \(#,##0.00\)\ &quot;$&quot;_ ;_ * &quot;-&quot;??_)\ &quot;$&quot;_ ;_ @_ "/>
    <numFmt numFmtId="164" formatCode="[&lt;=9999999]###\-####;\(###\)\ ###\-####"/>
    <numFmt numFmtId="165" formatCode="yy"/>
    <numFmt numFmtId="166" formatCode="_ * #,##0_)\ _$_ ;_ * \(#,##0\)\ _$_ ;_ * &quot;-&quot;_)\ _$_ ;_ @_ "/>
  </numFmts>
  <fonts count="7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u/>
      <sz val="14"/>
      <color theme="0"/>
      <name val="Arial"/>
      <family val="2"/>
    </font>
    <font>
      <b/>
      <sz val="11"/>
      <color rgb="FF2F5496"/>
      <name val="Arial"/>
      <family val="2"/>
    </font>
    <font>
      <i/>
      <u/>
      <sz val="11"/>
      <color rgb="FF2F5496"/>
      <name val="Calibri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rgb="FF2F5496"/>
      <name val="Arial"/>
      <family val="2"/>
    </font>
    <font>
      <u/>
      <sz val="11"/>
      <color rgb="FF2F5496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</font>
    <font>
      <sz val="8"/>
      <color theme="0"/>
      <name val="Arial"/>
      <family val="2"/>
    </font>
    <font>
      <b/>
      <i/>
      <sz val="16"/>
      <color theme="1"/>
      <name val="Arial"/>
      <family val="2"/>
    </font>
    <font>
      <b/>
      <i/>
      <sz val="14"/>
      <color rgb="FF2F5496"/>
      <name val="Arial"/>
      <family val="2"/>
    </font>
    <font>
      <b/>
      <i/>
      <sz val="14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2F5496"/>
      <name val="Arial"/>
      <family val="2"/>
    </font>
    <font>
      <b/>
      <sz val="12"/>
      <color theme="0"/>
      <name val="Arial"/>
      <family val="2"/>
    </font>
    <font>
      <u/>
      <sz val="16"/>
      <color theme="10"/>
      <name val="Arial"/>
      <family val="2"/>
    </font>
    <font>
      <b/>
      <sz val="16"/>
      <color rgb="FF2F5496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2F5496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8"/>
      <color rgb="FF2F5496"/>
      <name val="Arial"/>
      <family val="2"/>
    </font>
    <font>
      <b/>
      <sz val="18"/>
      <color theme="0"/>
      <name val="Arial"/>
      <family val="2"/>
    </font>
    <font>
      <b/>
      <i/>
      <sz val="14"/>
      <color rgb="FF2F5496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rgb="FF2F5496"/>
      <name val="Arial"/>
      <family val="2"/>
    </font>
    <font>
      <b/>
      <sz val="12"/>
      <color theme="0"/>
      <name val="Arial"/>
      <family val="2"/>
    </font>
    <font>
      <b/>
      <i/>
      <sz val="11"/>
      <color rgb="FFFF0000"/>
      <name val="Arial"/>
      <family val="2"/>
    </font>
    <font>
      <sz val="16"/>
      <color theme="1"/>
      <name val="Arial"/>
      <family val="2"/>
    </font>
    <font>
      <i/>
      <sz val="8"/>
      <color rgb="FFFF0000"/>
      <name val="Arial"/>
      <family val="2"/>
    </font>
    <font>
      <u/>
      <sz val="11"/>
      <color rgb="FF2F5496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8EAADB"/>
        <bgColor rgb="FF8EAADB"/>
      </patternFill>
    </fill>
    <fill>
      <patternFill patternType="solid">
        <fgColor rgb="FFD6DCE4"/>
        <bgColor rgb="FFD6DCE4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rgb="FF2F5496"/>
      </left>
      <right/>
      <top style="medium">
        <color rgb="FF2F5496"/>
      </top>
      <bottom style="medium">
        <color rgb="FF2F5496"/>
      </bottom>
      <diagonal/>
    </border>
    <border>
      <left/>
      <right/>
      <top style="medium">
        <color rgb="FF2F5496"/>
      </top>
      <bottom style="medium">
        <color rgb="FF2F5496"/>
      </bottom>
      <diagonal/>
    </border>
    <border>
      <left/>
      <right style="medium">
        <color rgb="FF2F5496"/>
      </right>
      <top style="medium">
        <color rgb="FF2F5496"/>
      </top>
      <bottom style="medium">
        <color rgb="FF2F5496"/>
      </bottom>
      <diagonal/>
    </border>
    <border>
      <left style="medium">
        <color rgb="FF2F5496"/>
      </left>
      <right style="medium">
        <color rgb="FF2F5496"/>
      </right>
      <top/>
      <bottom style="medium">
        <color rgb="FF2F5496"/>
      </bottom>
      <diagonal/>
    </border>
    <border>
      <left/>
      <right style="medium">
        <color rgb="FF2F5496"/>
      </right>
      <top/>
      <bottom/>
      <diagonal/>
    </border>
    <border>
      <left style="medium">
        <color rgb="FF2F5496"/>
      </left>
      <right/>
      <top/>
      <bottom/>
      <diagonal/>
    </border>
    <border>
      <left/>
      <right/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2F5496"/>
      </right>
      <top/>
      <bottom style="medium">
        <color rgb="FFA5A5A5"/>
      </bottom>
      <diagonal/>
    </border>
    <border>
      <left style="medium">
        <color rgb="FF2F5496"/>
      </left>
      <right/>
      <top/>
      <bottom style="medium">
        <color rgb="FF2F5496"/>
      </bottom>
      <diagonal/>
    </border>
    <border>
      <left/>
      <right/>
      <top/>
      <bottom style="medium">
        <color rgb="FF2F5496"/>
      </bottom>
      <diagonal/>
    </border>
    <border>
      <left/>
      <right style="medium">
        <color rgb="FF2F5496"/>
      </right>
      <top/>
      <bottom style="medium">
        <color rgb="FF2F5496"/>
      </bottom>
      <diagonal/>
    </border>
    <border>
      <left style="medium">
        <color rgb="FF2F5496"/>
      </left>
      <right style="medium">
        <color rgb="FF2F5496"/>
      </right>
      <top style="medium">
        <color rgb="FF2F5496"/>
      </top>
      <bottom style="medium">
        <color rgb="FF2F5496"/>
      </bottom>
      <diagonal/>
    </border>
    <border>
      <left/>
      <right/>
      <top style="medium">
        <color rgb="FF2F5496"/>
      </top>
      <bottom/>
      <diagonal/>
    </border>
    <border>
      <left/>
      <right style="medium">
        <color rgb="FF2F5496"/>
      </right>
      <top style="medium">
        <color rgb="FF2F5496"/>
      </top>
      <bottom/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2F5496"/>
      </right>
      <top/>
      <bottom style="medium">
        <color rgb="FFBFBFBF"/>
      </bottom>
      <diagonal/>
    </border>
    <border>
      <left/>
      <right style="medium">
        <color rgb="FF2F5496"/>
      </right>
      <top/>
      <bottom/>
      <diagonal/>
    </border>
    <border>
      <left/>
      <right/>
      <top style="medium">
        <color rgb="FF2F5496"/>
      </top>
      <bottom style="medium">
        <color rgb="FF2F5496"/>
      </bottom>
      <diagonal/>
    </border>
    <border>
      <left/>
      <right/>
      <top style="medium">
        <color rgb="FF2F5496"/>
      </top>
      <bottom style="medium">
        <color rgb="FF2F5496"/>
      </bottom>
      <diagonal/>
    </border>
    <border>
      <left/>
      <right/>
      <top style="medium">
        <color rgb="FF2F5496"/>
      </top>
      <bottom style="medium">
        <color rgb="FF2F5496"/>
      </bottom>
      <diagonal/>
    </border>
    <border>
      <left style="medium">
        <color rgb="FF2F5496"/>
      </left>
      <right/>
      <top style="medium">
        <color rgb="FF2F5496"/>
      </top>
      <bottom/>
      <diagonal/>
    </border>
    <border>
      <left style="medium">
        <color rgb="FF2F5496"/>
      </left>
      <right/>
      <top/>
      <bottom style="medium">
        <color rgb="FF2F5496"/>
      </bottom>
      <diagonal/>
    </border>
    <border>
      <left/>
      <right/>
      <top/>
      <bottom style="medium">
        <color rgb="FF2F5496"/>
      </bottom>
      <diagonal/>
    </border>
    <border>
      <left/>
      <right/>
      <top/>
      <bottom style="medium">
        <color rgb="FF2F5496"/>
      </bottom>
      <diagonal/>
    </border>
    <border>
      <left/>
      <right/>
      <top/>
      <bottom style="medium">
        <color rgb="FF2F5496"/>
      </bottom>
      <diagonal/>
    </border>
    <border>
      <left/>
      <right/>
      <top/>
      <bottom style="medium">
        <color rgb="FF2F5496"/>
      </bottom>
      <diagonal/>
    </border>
    <border>
      <left/>
      <right style="medium">
        <color rgb="FF2F5496"/>
      </right>
      <top/>
      <bottom style="medium">
        <color rgb="FF2F5496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2F5496"/>
      </left>
      <right/>
      <top/>
      <bottom style="medium">
        <color rgb="FFA5A5A5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/>
      <right/>
      <top style="medium">
        <color rgb="FFA5A5A5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/>
    <xf numFmtId="15" fontId="4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/>
    <xf numFmtId="14" fontId="4" fillId="0" borderId="0" xfId="0" applyNumberFormat="1" applyFont="1"/>
    <xf numFmtId="44" fontId="4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46" fillId="3" borderId="1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right" vertical="center" wrapText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26" fillId="3" borderId="36" xfId="0" applyFont="1" applyFill="1" applyBorder="1" applyAlignment="1" applyProtection="1">
      <alignment vertical="center" wrapText="1"/>
      <protection hidden="1"/>
    </xf>
    <xf numFmtId="0" fontId="26" fillId="3" borderId="3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Protection="1">
      <protection locked="0" hidden="1"/>
    </xf>
    <xf numFmtId="0" fontId="16" fillId="3" borderId="16" xfId="0" applyFont="1" applyFill="1" applyBorder="1" applyProtection="1">
      <protection hidden="1"/>
    </xf>
    <xf numFmtId="0" fontId="18" fillId="0" borderId="0" xfId="0" applyFont="1" applyProtection="1">
      <protection hidden="1"/>
    </xf>
    <xf numFmtId="0" fontId="19" fillId="0" borderId="6" xfId="0" applyFont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38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7" xfId="0" applyFont="1" applyBorder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28" fillId="0" borderId="7" xfId="0" applyFon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49" fillId="0" borderId="6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44" fontId="28" fillId="0" borderId="34" xfId="0" applyNumberFormat="1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1" fontId="28" fillId="0" borderId="34" xfId="0" applyNumberFormat="1" applyFont="1" applyBorder="1" applyAlignment="1" applyProtection="1">
      <alignment horizontal="center"/>
      <protection hidden="1"/>
    </xf>
    <xf numFmtId="44" fontId="28" fillId="0" borderId="6" xfId="0" applyNumberFormat="1" applyFont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right"/>
      <protection hidden="1"/>
    </xf>
    <xf numFmtId="44" fontId="20" fillId="0" borderId="0" xfId="0" applyNumberFormat="1" applyFont="1" applyAlignment="1" applyProtection="1">
      <alignment horizontal="left"/>
      <protection hidden="1"/>
    </xf>
    <xf numFmtId="44" fontId="20" fillId="0" borderId="0" xfId="0" applyNumberFormat="1" applyFont="1" applyProtection="1">
      <protection hidden="1"/>
    </xf>
    <xf numFmtId="0" fontId="20" fillId="0" borderId="13" xfId="0" applyFont="1" applyBorder="1" applyAlignment="1" applyProtection="1">
      <alignment horizontal="right"/>
      <protection hidden="1"/>
    </xf>
    <xf numFmtId="0" fontId="20" fillId="0" borderId="14" xfId="0" applyFont="1" applyBorder="1" applyAlignment="1" applyProtection="1">
      <alignment horizontal="left"/>
      <protection hidden="1"/>
    </xf>
    <xf numFmtId="0" fontId="35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14" fontId="28" fillId="0" borderId="0" xfId="0" applyNumberFormat="1" applyFont="1" applyAlignment="1" applyProtection="1">
      <alignment horizontal="center"/>
      <protection hidden="1"/>
    </xf>
    <xf numFmtId="165" fontId="28" fillId="0" borderId="0" xfId="0" applyNumberFormat="1" applyFont="1" applyAlignment="1" applyProtection="1">
      <alignment horizontal="center"/>
      <protection hidden="1"/>
    </xf>
    <xf numFmtId="0" fontId="28" fillId="0" borderId="0" xfId="0" applyFont="1" applyProtection="1">
      <protection locked="0" hidden="1"/>
    </xf>
    <xf numFmtId="14" fontId="28" fillId="0" borderId="0" xfId="0" applyNumberFormat="1" applyFont="1" applyAlignment="1" applyProtection="1">
      <alignment horizontal="center"/>
      <protection locked="0" hidden="1"/>
    </xf>
    <xf numFmtId="0" fontId="28" fillId="0" borderId="0" xfId="0" applyFont="1" applyAlignment="1" applyProtection="1">
      <alignment horizontal="center"/>
      <protection locked="0" hidden="1"/>
    </xf>
    <xf numFmtId="14" fontId="1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6" fillId="3" borderId="5" xfId="0" applyFont="1" applyFill="1" applyBorder="1" applyProtection="1">
      <protection hidden="1"/>
    </xf>
    <xf numFmtId="0" fontId="22" fillId="0" borderId="0" xfId="0" applyFont="1" applyAlignment="1" applyProtection="1">
      <alignment horizontal="right"/>
      <protection hidden="1"/>
    </xf>
    <xf numFmtId="0" fontId="44" fillId="0" borderId="6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0" fillId="0" borderId="14" xfId="0" applyFont="1" applyBorder="1" applyProtection="1">
      <protection hidden="1"/>
    </xf>
    <xf numFmtId="0" fontId="19" fillId="0" borderId="15" xfId="0" applyFont="1" applyBorder="1" applyAlignment="1" applyProtection="1">
      <alignment horizontal="left" vertical="center"/>
      <protection hidden="1"/>
    </xf>
    <xf numFmtId="0" fontId="18" fillId="0" borderId="17" xfId="0" applyFont="1" applyBorder="1" applyProtection="1">
      <protection hidden="1"/>
    </xf>
    <xf numFmtId="0" fontId="5" fillId="0" borderId="17" xfId="0" applyFont="1" applyBorder="1" applyProtection="1">
      <protection hidden="1"/>
    </xf>
    <xf numFmtId="0" fontId="19" fillId="0" borderId="18" xfId="0" applyFont="1" applyBorder="1" applyAlignment="1" applyProtection="1">
      <alignment horizontal="left" vertical="center"/>
      <protection hidden="1"/>
    </xf>
    <xf numFmtId="0" fontId="16" fillId="0" borderId="7" xfId="0" applyFont="1" applyBorder="1" applyProtection="1">
      <protection hidden="1"/>
    </xf>
    <xf numFmtId="164" fontId="21" fillId="0" borderId="0" xfId="0" applyNumberFormat="1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right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27" fillId="0" borderId="7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44" fontId="28" fillId="5" borderId="22" xfId="0" applyNumberFormat="1" applyFont="1" applyFill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0" fontId="26" fillId="3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9" fillId="0" borderId="7" xfId="0" applyFont="1" applyBorder="1" applyProtection="1">
      <protection hidden="1"/>
    </xf>
    <xf numFmtId="0" fontId="29" fillId="0" borderId="0" xfId="0" applyFont="1" applyProtection="1">
      <protection hidden="1"/>
    </xf>
    <xf numFmtId="0" fontId="30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0" fontId="28" fillId="0" borderId="6" xfId="0" applyFont="1" applyBorder="1" applyAlignment="1" applyProtection="1">
      <alignment horizontal="center" vertical="center"/>
      <protection hidden="1"/>
    </xf>
    <xf numFmtId="44" fontId="28" fillId="0" borderId="0" xfId="0" applyNumberFormat="1" applyFont="1" applyProtection="1">
      <protection hidden="1"/>
    </xf>
    <xf numFmtId="0" fontId="5" fillId="0" borderId="6" xfId="0" applyFont="1" applyBorder="1" applyProtection="1"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26" xfId="0" applyFont="1" applyBorder="1" applyProtection="1">
      <protection hidden="1"/>
    </xf>
    <xf numFmtId="0" fontId="5" fillId="0" borderId="18" xfId="0" applyFont="1" applyBorder="1" applyProtection="1">
      <protection hidden="1"/>
    </xf>
    <xf numFmtId="0" fontId="3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vertical="top"/>
      <protection hidden="1"/>
    </xf>
    <xf numFmtId="0" fontId="33" fillId="2" borderId="24" xfId="0" applyFont="1" applyFill="1" applyBorder="1" applyAlignment="1" applyProtection="1">
      <alignment horizontal="center"/>
      <protection hidden="1"/>
    </xf>
    <xf numFmtId="0" fontId="24" fillId="6" borderId="30" xfId="0" applyFont="1" applyFill="1" applyBorder="1" applyAlignment="1" applyProtection="1">
      <alignment horizontal="center" vertical="center"/>
      <protection hidden="1"/>
    </xf>
    <xf numFmtId="0" fontId="24" fillId="0" borderId="0" xfId="0" applyFont="1" applyProtection="1"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5" fillId="4" borderId="11" xfId="0" applyFont="1" applyFill="1" applyBorder="1" applyAlignment="1" applyProtection="1">
      <alignment horizontal="center"/>
      <protection locked="0" hidden="1"/>
    </xf>
    <xf numFmtId="0" fontId="19" fillId="4" borderId="11" xfId="0" applyFont="1" applyFill="1" applyBorder="1" applyAlignment="1" applyProtection="1">
      <alignment horizontal="center" vertical="center"/>
      <protection locked="0" hidden="1"/>
    </xf>
    <xf numFmtId="0" fontId="21" fillId="4" borderId="11" xfId="0" applyFont="1" applyFill="1" applyBorder="1" applyAlignment="1" applyProtection="1">
      <alignment horizontal="left" vertical="center"/>
      <protection locked="0" hidden="1"/>
    </xf>
    <xf numFmtId="0" fontId="17" fillId="0" borderId="0" xfId="0" applyFont="1" applyAlignment="1" applyProtection="1">
      <alignment horizontal="left" indent="1"/>
      <protection hidden="1"/>
    </xf>
    <xf numFmtId="0" fontId="45" fillId="0" borderId="7" xfId="0" applyFont="1" applyBorder="1" applyAlignment="1" applyProtection="1">
      <alignment horizontal="right" vertical="center" wrapText="1"/>
      <protection hidden="1"/>
    </xf>
    <xf numFmtId="0" fontId="50" fillId="0" borderId="7" xfId="0" applyFont="1" applyBorder="1" applyProtection="1">
      <protection hidden="1"/>
    </xf>
    <xf numFmtId="0" fontId="52" fillId="3" borderId="1" xfId="0" applyFont="1" applyFill="1" applyBorder="1" applyProtection="1">
      <protection hidden="1"/>
    </xf>
    <xf numFmtId="14" fontId="52" fillId="3" borderId="1" xfId="0" applyNumberFormat="1" applyFont="1" applyFill="1" applyBorder="1" applyAlignment="1" applyProtection="1">
      <alignment horizontal="center" wrapText="1"/>
      <protection hidden="1"/>
    </xf>
    <xf numFmtId="0" fontId="52" fillId="3" borderId="1" xfId="0" applyFont="1" applyFill="1" applyBorder="1" applyAlignment="1" applyProtection="1">
      <alignment horizontal="center"/>
      <protection hidden="1"/>
    </xf>
    <xf numFmtId="49" fontId="54" fillId="0" borderId="0" xfId="0" applyNumberFormat="1" applyFont="1"/>
    <xf numFmtId="0" fontId="54" fillId="0" borderId="0" xfId="0" applyFont="1"/>
    <xf numFmtId="0" fontId="55" fillId="0" borderId="0" xfId="0" applyFont="1"/>
    <xf numFmtId="0" fontId="2" fillId="0" borderId="0" xfId="0" applyFont="1"/>
    <xf numFmtId="0" fontId="58" fillId="0" borderId="0" xfId="0" applyFont="1" applyProtection="1">
      <protection hidden="1"/>
    </xf>
    <xf numFmtId="0" fontId="59" fillId="0" borderId="7" xfId="0" applyFont="1" applyBorder="1" applyAlignment="1" applyProtection="1">
      <alignment horizontal="right"/>
      <protection hidden="1"/>
    </xf>
    <xf numFmtId="0" fontId="44" fillId="0" borderId="0" xfId="0" applyFont="1" applyProtection="1">
      <protection hidden="1"/>
    </xf>
    <xf numFmtId="0" fontId="44" fillId="0" borderId="0" xfId="0" applyFont="1" applyAlignment="1" applyProtection="1">
      <alignment horizontal="right"/>
      <protection hidden="1"/>
    </xf>
    <xf numFmtId="0" fontId="58" fillId="0" borderId="17" xfId="0" applyFont="1" applyBorder="1" applyProtection="1">
      <protection hidden="1"/>
    </xf>
    <xf numFmtId="0" fontId="60" fillId="0" borderId="0" xfId="0" applyFont="1" applyAlignment="1" applyProtection="1">
      <alignment horizontal="center"/>
      <protection hidden="1"/>
    </xf>
    <xf numFmtId="0" fontId="61" fillId="0" borderId="0" xfId="0" applyFont="1" applyProtection="1">
      <protection hidden="1"/>
    </xf>
    <xf numFmtId="0" fontId="60" fillId="0" borderId="0" xfId="0" applyFont="1" applyProtection="1">
      <protection hidden="1"/>
    </xf>
    <xf numFmtId="0" fontId="52" fillId="3" borderId="36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right" wrapText="1"/>
      <protection hidden="1"/>
    </xf>
    <xf numFmtId="11" fontId="66" fillId="0" borderId="7" xfId="0" applyNumberFormat="1" applyFont="1" applyBorder="1" applyProtection="1">
      <protection hidden="1"/>
    </xf>
    <xf numFmtId="0" fontId="66" fillId="0" borderId="7" xfId="0" applyFont="1" applyBorder="1" applyProtection="1">
      <protection hidden="1"/>
    </xf>
    <xf numFmtId="0" fontId="45" fillId="0" borderId="0" xfId="0" applyFont="1" applyAlignment="1">
      <alignment wrapText="1"/>
    </xf>
    <xf numFmtId="0" fontId="45" fillId="0" borderId="0" xfId="0" applyFont="1"/>
    <xf numFmtId="0" fontId="45" fillId="0" borderId="0" xfId="0" applyFont="1" applyAlignment="1">
      <alignment horizontal="left" wrapText="1"/>
    </xf>
    <xf numFmtId="0" fontId="69" fillId="0" borderId="0" xfId="0" applyFont="1"/>
    <xf numFmtId="0" fontId="70" fillId="2" borderId="1" xfId="0" applyFont="1" applyFill="1" applyBorder="1" applyAlignment="1">
      <alignment horizontal="center" wrapText="1"/>
    </xf>
    <xf numFmtId="0" fontId="52" fillId="3" borderId="36" xfId="0" applyFont="1" applyFill="1" applyBorder="1" applyAlignment="1" applyProtection="1">
      <alignment wrapText="1"/>
      <protection hidden="1"/>
    </xf>
    <xf numFmtId="0" fontId="5" fillId="4" borderId="12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/>
    <xf numFmtId="0" fontId="71" fillId="0" borderId="7" xfId="0" applyFont="1" applyBorder="1" applyProtection="1">
      <protection hidden="1"/>
    </xf>
    <xf numFmtId="0" fontId="68" fillId="0" borderId="7" xfId="0" applyFont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14" fillId="0" borderId="6" xfId="0" applyFont="1" applyBorder="1" applyProtection="1">
      <protection hidden="1"/>
    </xf>
    <xf numFmtId="0" fontId="67" fillId="6" borderId="27" xfId="0" applyFont="1" applyFill="1" applyBorder="1" applyAlignment="1" applyProtection="1">
      <alignment horizontal="center" vertical="center"/>
      <protection hidden="1"/>
    </xf>
    <xf numFmtId="0" fontId="14" fillId="0" borderId="28" xfId="0" applyFont="1" applyBorder="1" applyProtection="1">
      <protection hidden="1"/>
    </xf>
    <xf numFmtId="0" fontId="14" fillId="0" borderId="29" xfId="0" applyFont="1" applyBorder="1" applyProtection="1">
      <protection hidden="1"/>
    </xf>
    <xf numFmtId="0" fontId="34" fillId="6" borderId="31" xfId="0" applyFont="1" applyFill="1" applyBorder="1" applyAlignment="1" applyProtection="1">
      <alignment horizontal="center" vertical="center"/>
      <protection hidden="1"/>
    </xf>
    <xf numFmtId="0" fontId="14" fillId="0" borderId="32" xfId="0" applyFont="1" applyBorder="1" applyProtection="1">
      <protection hidden="1"/>
    </xf>
    <xf numFmtId="0" fontId="62" fillId="0" borderId="0" xfId="0" applyFont="1" applyAlignment="1" applyProtection="1">
      <alignment horizont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44" fontId="21" fillId="3" borderId="25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52" fillId="3" borderId="2" xfId="0" applyFont="1" applyFill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vertical="center"/>
      <protection hidden="1"/>
    </xf>
    <xf numFmtId="0" fontId="64" fillId="0" borderId="0" xfId="0" applyFont="1" applyAlignment="1" applyProtection="1">
      <alignment horizontal="center"/>
      <protection hidden="1"/>
    </xf>
    <xf numFmtId="0" fontId="65" fillId="2" borderId="2" xfId="0" applyFont="1" applyFill="1" applyBorder="1" applyAlignment="1" applyProtection="1">
      <alignment horizontal="center"/>
      <protection hidden="1"/>
    </xf>
    <xf numFmtId="0" fontId="14" fillId="0" borderId="3" xfId="0" applyFont="1" applyBorder="1" applyProtection="1">
      <protection hidden="1"/>
    </xf>
    <xf numFmtId="0" fontId="14" fillId="0" borderId="23" xfId="0" applyFont="1" applyBorder="1" applyProtection="1">
      <protection hidden="1"/>
    </xf>
    <xf numFmtId="44" fontId="32" fillId="0" borderId="0" xfId="0" applyNumberFormat="1" applyFont="1" applyAlignment="1" applyProtection="1">
      <alignment horizontal="center"/>
      <protection hidden="1"/>
    </xf>
    <xf numFmtId="44" fontId="9" fillId="2" borderId="25" xfId="0" applyNumberFormat="1" applyFont="1" applyFill="1" applyBorder="1" applyAlignment="1" applyProtection="1">
      <alignment horizontal="center"/>
      <protection hidden="1"/>
    </xf>
    <xf numFmtId="0" fontId="14" fillId="0" borderId="4" xfId="0" applyFont="1" applyBorder="1" applyProtection="1">
      <protection hidden="1"/>
    </xf>
    <xf numFmtId="0" fontId="21" fillId="4" borderId="8" xfId="0" applyFont="1" applyFill="1" applyBorder="1" applyAlignment="1" applyProtection="1">
      <alignment horizontal="left"/>
      <protection locked="0" hidden="1"/>
    </xf>
    <xf numFmtId="0" fontId="14" fillId="0" borderId="9" xfId="0" applyFont="1" applyBorder="1" applyProtection="1">
      <protection locked="0" hidden="1"/>
    </xf>
    <xf numFmtId="0" fontId="14" fillId="0" borderId="10" xfId="0" applyFont="1" applyBorder="1" applyProtection="1">
      <protection locked="0" hidden="1"/>
    </xf>
    <xf numFmtId="0" fontId="20" fillId="4" borderId="19" xfId="0" applyFont="1" applyFill="1" applyBorder="1" applyAlignment="1" applyProtection="1">
      <alignment horizontal="center"/>
      <protection locked="0" hidden="1"/>
    </xf>
    <xf numFmtId="0" fontId="14" fillId="0" borderId="20" xfId="0" applyFont="1" applyBorder="1" applyProtection="1">
      <protection locked="0" hidden="1"/>
    </xf>
    <xf numFmtId="0" fontId="14" fillId="0" borderId="21" xfId="0" applyFont="1" applyBorder="1" applyProtection="1">
      <protection locked="0" hidden="1"/>
    </xf>
    <xf numFmtId="164" fontId="21" fillId="4" borderId="8" xfId="0" applyNumberFormat="1" applyFont="1" applyFill="1" applyBorder="1" applyAlignment="1" applyProtection="1">
      <alignment horizontal="left"/>
      <protection locked="0" hidden="1"/>
    </xf>
    <xf numFmtId="0" fontId="44" fillId="0" borderId="0" xfId="0" applyFont="1" applyAlignment="1" applyProtection="1">
      <alignment horizontal="center" wrapText="1"/>
      <protection hidden="1"/>
    </xf>
    <xf numFmtId="0" fontId="63" fillId="0" borderId="0" xfId="0" applyFont="1" applyProtection="1">
      <protection hidden="1"/>
    </xf>
    <xf numFmtId="0" fontId="56" fillId="0" borderId="2" xfId="0" applyFont="1" applyBorder="1" applyAlignment="1" applyProtection="1">
      <alignment horizontal="center" vertical="center"/>
      <protection hidden="1"/>
    </xf>
    <xf numFmtId="0" fontId="57" fillId="2" borderId="2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left"/>
      <protection locked="0" hidden="1"/>
    </xf>
    <xf numFmtId="0" fontId="59" fillId="0" borderId="7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4" borderId="33" xfId="0" applyFont="1" applyFill="1" applyBorder="1" applyAlignment="1" applyProtection="1">
      <alignment horizontal="left" vertical="center"/>
      <protection locked="0" hidden="1"/>
    </xf>
    <xf numFmtId="0" fontId="45" fillId="4" borderId="33" xfId="0" applyFont="1" applyFill="1" applyBorder="1" applyAlignment="1" applyProtection="1">
      <alignment horizontal="left" vertical="center"/>
      <protection locked="0" hidden="1"/>
    </xf>
    <xf numFmtId="0" fontId="45" fillId="4" borderId="34" xfId="0" applyFont="1" applyFill="1" applyBorder="1" applyAlignment="1" applyProtection="1">
      <alignment horizontal="left" vertical="center"/>
      <protection locked="0" hidden="1"/>
    </xf>
    <xf numFmtId="0" fontId="44" fillId="0" borderId="37" xfId="0" applyFont="1" applyBorder="1" applyAlignment="1" applyProtection="1">
      <alignment horizontal="left"/>
      <protection hidden="1"/>
    </xf>
    <xf numFmtId="0" fontId="22" fillId="0" borderId="37" xfId="0" applyFont="1" applyBorder="1" applyAlignment="1" applyProtection="1">
      <alignment horizontal="left"/>
      <protection hidden="1"/>
    </xf>
    <xf numFmtId="0" fontId="35" fillId="0" borderId="14" xfId="0" applyFont="1" applyBorder="1" applyAlignment="1" applyProtection="1">
      <alignment horizontal="right"/>
      <protection hidden="1"/>
    </xf>
    <xf numFmtId="0" fontId="14" fillId="0" borderId="14" xfId="0" applyFont="1" applyBorder="1" applyProtection="1">
      <protection hidden="1"/>
    </xf>
    <xf numFmtId="0" fontId="53" fillId="2" borderId="2" xfId="0" applyFont="1" applyFill="1" applyBorder="1" applyAlignment="1" applyProtection="1">
      <alignment horizontal="center" vertical="center"/>
      <protection hidden="1"/>
    </xf>
    <xf numFmtId="166" fontId="37" fillId="0" borderId="33" xfId="0" applyNumberFormat="1" applyFont="1" applyBorder="1" applyAlignment="1" applyProtection="1">
      <alignment horizontal="left"/>
      <protection hidden="1"/>
    </xf>
    <xf numFmtId="0" fontId="14" fillId="0" borderId="33" xfId="0" applyFont="1" applyBorder="1" applyProtection="1">
      <protection hidden="1"/>
    </xf>
    <xf numFmtId="0" fontId="14" fillId="0" borderId="34" xfId="0" applyFont="1" applyBorder="1" applyProtection="1">
      <protection hidden="1"/>
    </xf>
    <xf numFmtId="0" fontId="5" fillId="4" borderId="35" xfId="0" applyFont="1" applyFill="1" applyBorder="1" applyAlignment="1" applyProtection="1">
      <alignment horizontal="left"/>
      <protection locked="0" hidden="1"/>
    </xf>
    <xf numFmtId="44" fontId="37" fillId="3" borderId="25" xfId="0" applyNumberFormat="1" applyFont="1" applyFill="1" applyBorder="1" applyAlignment="1" applyProtection="1">
      <alignment horizontal="center" vertical="center"/>
      <protection hidden="1"/>
    </xf>
    <xf numFmtId="0" fontId="38" fillId="3" borderId="2" xfId="0" applyFont="1" applyFill="1" applyBorder="1" applyAlignment="1" applyProtection="1">
      <alignment horizontal="center"/>
      <protection hidden="1"/>
    </xf>
    <xf numFmtId="0" fontId="16" fillId="3" borderId="2" xfId="0" applyFont="1" applyFill="1" applyBorder="1" applyAlignment="1" applyProtection="1">
      <alignment horizontal="center"/>
      <protection hidden="1"/>
    </xf>
    <xf numFmtId="0" fontId="36" fillId="2" borderId="2" xfId="0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Protection="1">
      <protection hidden="1"/>
    </xf>
  </cellXfs>
  <cellStyles count="1">
    <cellStyle name="Normal" xfId="0" builtinId="0"/>
  </cellStyles>
  <dxfs count="2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1" hidden="1"/>
    </dxf>
    <dxf>
      <protection locked="0" hidden="1"/>
    </dxf>
    <dxf>
      <protection locked="1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1" hidden="1"/>
    </dxf>
    <dxf>
      <protection locked="0" hidden="1"/>
    </dxf>
    <dxf>
      <protection locked="0" hidden="1"/>
    </dxf>
    <dxf>
      <protection locked="0" hidden="1"/>
    </dxf>
    <dxf>
      <protection locked="1" hidden="1"/>
    </dxf>
    <dxf>
      <protection locked="1" hidden="1"/>
    </dxf>
    <dxf>
      <protection locked="1" hidden="1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Athlètes-style" pivot="0" count="3" xr9:uid="{00000000-0011-0000-FFFF-FFFF00000000}">
      <tableStyleElement type="headerRow" dxfId="24"/>
      <tableStyleElement type="firstRowStripe" dxfId="23"/>
      <tableStyleElement type="secondRowStripe" dxfId="22"/>
    </tableStyle>
    <tableStyle name="Entraineurs &amp; Accompagnateurs-style" pivot="0" count="3" xr9:uid="{00000000-0011-0000-FFFF-FFFF01000000}">
      <tableStyleElement type="header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3638550</xdr:colOff>
      <xdr:row>88</xdr:row>
      <xdr:rowOff>1571625</xdr:rowOff>
    </xdr:from>
    <xdr:ext cx="1581150" cy="942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560188" y="3313275"/>
          <a:ext cx="1571625" cy="933450"/>
        </a:xfrm>
        <a:prstGeom prst="rect">
          <a:avLst/>
        </a:prstGeom>
        <a:solidFill>
          <a:srgbClr val="B3C6E7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Inscrire les informations demandés et joindre le document à cet endroit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 </a:t>
          </a:r>
          <a:endParaRPr sz="1100"/>
        </a:p>
      </xdr:txBody>
    </xdr:sp>
    <xdr:clientData fLocksWithSheet="0"/>
  </xdr:oneCellAnchor>
  <xdr:oneCellAnchor>
    <xdr:from>
      <xdr:col>0</xdr:col>
      <xdr:colOff>2543175</xdr:colOff>
      <xdr:row>88</xdr:row>
      <xdr:rowOff>1485900</xdr:rowOff>
    </xdr:from>
    <xdr:ext cx="2838450" cy="11906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31538" y="3189450"/>
          <a:ext cx="2828925" cy="1181100"/>
        </a:xfrm>
        <a:prstGeom prst="leftArrowCallout">
          <a:avLst>
            <a:gd name="adj1" fmla="val 25000"/>
            <a:gd name="adj2" fmla="val 25000"/>
            <a:gd name="adj3" fmla="val 25000"/>
            <a:gd name="adj4" fmla="val 64977"/>
          </a:avLst>
        </a:prstGeom>
        <a:solidFill>
          <a:srgbClr val="B3C6E7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57150</xdr:colOff>
      <xdr:row>85</xdr:row>
      <xdr:rowOff>152400</xdr:rowOff>
    </xdr:from>
    <xdr:ext cx="6115050" cy="6162675"/>
    <xdr:pic>
      <xdr:nvPicPr>
        <xdr:cNvPr id="10" name="image8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 fLocksWithSheet="0"/>
  </xdr:oneCellAnchor>
  <xdr:twoCellAnchor editAs="oneCell">
    <xdr:from>
      <xdr:col>0</xdr:col>
      <xdr:colOff>76200</xdr:colOff>
      <xdr:row>51</xdr:row>
      <xdr:rowOff>0</xdr:rowOff>
    </xdr:from>
    <xdr:to>
      <xdr:col>0</xdr:col>
      <xdr:colOff>5836200</xdr:colOff>
      <xdr:row>53</xdr:row>
      <xdr:rowOff>33404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58CA4ED3-8658-A72B-F4B5-B7A05CC10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5834360"/>
          <a:ext cx="5760000" cy="146596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68580</xdr:colOff>
      <xdr:row>31</xdr:row>
      <xdr:rowOff>106681</xdr:rowOff>
    </xdr:from>
    <xdr:to>
      <xdr:col>0</xdr:col>
      <xdr:colOff>5828580</xdr:colOff>
      <xdr:row>32</xdr:row>
      <xdr:rowOff>1704628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AF0D23F9-5143-DB99-8D28-7C078B1CF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" y="8648701"/>
          <a:ext cx="5760000" cy="178844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76200</xdr:colOff>
      <xdr:row>24</xdr:row>
      <xdr:rowOff>0</xdr:rowOff>
    </xdr:from>
    <xdr:to>
      <xdr:col>0</xdr:col>
      <xdr:colOff>5836200</xdr:colOff>
      <xdr:row>24</xdr:row>
      <xdr:rowOff>737561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BFEDB92A-AB63-FFFB-ED4C-0C244C971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" y="6256020"/>
          <a:ext cx="5760000" cy="73756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76200</xdr:colOff>
      <xdr:row>15</xdr:row>
      <xdr:rowOff>1</xdr:rowOff>
    </xdr:from>
    <xdr:to>
      <xdr:col>0</xdr:col>
      <xdr:colOff>5836200</xdr:colOff>
      <xdr:row>15</xdr:row>
      <xdr:rowOff>1219234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AA36F010-9961-470D-0556-BE45E86ED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" y="3070861"/>
          <a:ext cx="5760000" cy="12192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251460</xdr:colOff>
      <xdr:row>41</xdr:row>
      <xdr:rowOff>175260</xdr:rowOff>
    </xdr:from>
    <xdr:to>
      <xdr:col>0</xdr:col>
      <xdr:colOff>6011460</xdr:colOff>
      <xdr:row>41</xdr:row>
      <xdr:rowOff>1040260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496F39F-D3A1-CE2C-3225-DF4FF0E32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1460" y="12915900"/>
          <a:ext cx="5760000" cy="865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106680</xdr:colOff>
      <xdr:row>61</xdr:row>
      <xdr:rowOff>38101</xdr:rowOff>
    </xdr:from>
    <xdr:to>
      <xdr:col>0</xdr:col>
      <xdr:colOff>6586680</xdr:colOff>
      <xdr:row>61</xdr:row>
      <xdr:rowOff>2609420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8940C4E-63F7-1A67-1F4A-FFB1253D9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6680" y="19415761"/>
          <a:ext cx="6480000" cy="25713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7620</xdr:colOff>
      <xdr:row>68</xdr:row>
      <xdr:rowOff>99061</xdr:rowOff>
    </xdr:from>
    <xdr:to>
      <xdr:col>0</xdr:col>
      <xdr:colOff>5767620</xdr:colOff>
      <xdr:row>69</xdr:row>
      <xdr:rowOff>1351174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B5172B4-2E1C-8B9B-9DF6-62E076496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" y="23667721"/>
          <a:ext cx="5760000" cy="144261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5417820</xdr:colOff>
      <xdr:row>4</xdr:row>
      <xdr:rowOff>76200</xdr:rowOff>
    </xdr:from>
    <xdr:to>
      <xdr:col>0</xdr:col>
      <xdr:colOff>6857820</xdr:colOff>
      <xdr:row>8</xdr:row>
      <xdr:rowOff>51884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96E8742C-8498-DD5A-9D7B-E857AA048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820" y="975360"/>
          <a:ext cx="1440000" cy="737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19049</xdr:colOff>
      <xdr:row>11</xdr:row>
      <xdr:rowOff>57150</xdr:rowOff>
    </xdr:from>
    <xdr:ext cx="1000125" cy="5619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153274" y="2447925"/>
          <a:ext cx="1000125" cy="561975"/>
        </a:xfrm>
        <a:prstGeom prst="wedgeRectCallout">
          <a:avLst>
            <a:gd name="adj1" fmla="val -76491"/>
            <a:gd name="adj2" fmla="val 33366"/>
          </a:avLst>
        </a:prstGeom>
        <a:gradFill>
          <a:gsLst>
            <a:gs pos="0">
              <a:srgbClr val="9A9A9A"/>
            </a:gs>
            <a:gs pos="50000">
              <a:srgbClr val="8D8D8D"/>
            </a:gs>
            <a:gs pos="100000">
              <a:srgbClr val="787878"/>
            </a:gs>
          </a:gsLst>
          <a:lin ang="5400000" scaled="0"/>
        </a:gradFill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FILL</a:t>
          </a:r>
          <a:r>
            <a:rPr lang="en-US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IN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ALL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GREY</a:t>
          </a:r>
          <a:r>
            <a:rPr lang="en-US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BOXES</a:t>
          </a:r>
          <a:endParaRPr sz="1100"/>
        </a:p>
      </xdr:txBody>
    </xdr:sp>
    <xdr:clientData fLocksWithSheet="0"/>
  </xdr:oneCellAnchor>
  <xdr:twoCellAnchor editAs="oneCell">
    <xdr:from>
      <xdr:col>15</xdr:col>
      <xdr:colOff>38100</xdr:colOff>
      <xdr:row>0</xdr:row>
      <xdr:rowOff>22861</xdr:rowOff>
    </xdr:from>
    <xdr:to>
      <xdr:col>15</xdr:col>
      <xdr:colOff>758100</xdr:colOff>
      <xdr:row>0</xdr:row>
      <xdr:rowOff>391703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3F1E2FE-D96D-416F-839A-7B0188FDA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2440" y="22861"/>
          <a:ext cx="720000" cy="3688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H452" headerRowDxfId="18" dataDxfId="17" totalsRowDxfId="16">
  <tableColumns count="8">
    <tableColumn id="1" xr3:uid="{00000000-0010-0000-0000-000001000000}" name="First Name" dataDxfId="15"/>
    <tableColumn id="2" xr3:uid="{00000000-0010-0000-0000-000002000000}" name="Last Name" dataDxfId="14"/>
    <tableColumn id="3" xr3:uid="{00000000-0010-0000-0000-000003000000}" name="Date of birth_x000a_(yyyy/mm/dd)" dataDxfId="13"/>
    <tableColumn id="4" xr3:uid="{00000000-0010-0000-0000-000004000000}" name="Age" dataDxfId="12"/>
    <tableColumn id="5" xr3:uid="{00000000-0010-0000-0000-000005000000}" name="Gender" dataDxfId="11"/>
    <tableColumn id="6" xr3:uid="{00000000-0010-0000-0000-000006000000}" name="1st Team" dataDxfId="10"/>
    <tableColumn id="7" xr3:uid="{00000000-0010-0000-0000-000007000000}" name="2nd Team" dataDxfId="9"/>
    <tableColumn id="8" xr3:uid="{00000000-0010-0000-0000-000008000000}" name="3rd Team" dataDxfId="8"/>
  </tableColumns>
  <tableStyleInfo name="Athlète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3:E50" headerRowDxfId="7" dataDxfId="6" totalsRowDxfId="5">
  <tableColumns count="5">
    <tableColumn id="1" xr3:uid="{00000000-0010-0000-0100-000001000000}" name="First Name" dataDxfId="4"/>
    <tableColumn id="2" xr3:uid="{00000000-0010-0000-0100-000002000000}" name="Last Name" dataDxfId="3"/>
    <tableColumn id="3" xr3:uid="{00000000-0010-0000-0100-000003000000}" name="Role" dataDxfId="2"/>
    <tableColumn id="4" xr3:uid="{00000000-0010-0000-0100-000004000000}" name="E-mail_x000a_(Mandatory for coaches, gym owners and program managers)" dataDxfId="1"/>
    <tableColumn id="10" xr3:uid="{00000000-0010-0000-0100-00000A000000}" name="Championnat des étoiles" dataDxfId="0"/>
  </tableColumns>
  <tableStyleInfo name="Entraineurs &amp; Accompagnateur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ublicationsports.com/ressources/files/765/Categories_scolaires_2021-2022_15_septembre_2021.pdf?t=1631718846&amp;__utma=175970173.919912545.1638374730.1662044505.1662050665.26&amp;__utmb=175970173.4.10.1662050665&amp;__utmc=175970173&amp;__utmx=-&amp;__utmz=175970173.1662050665.26.11.utmcsr=bing%7Cutmccn=(organic)%7Cutmcmd=organic%7Cutmctr=(not%2520provided)&amp;__utmv=-&amp;__utmk=212915796" TargetMode="External"/><Relationship Id="rId2" Type="http://schemas.openxmlformats.org/officeDocument/2006/relationships/hyperlink" Target="https://www.publicationsports.com/ressources/files/765/Categories_civiles_2022-2023.docx_(10).pdf?t=1655297136&amp;__utma=175970173.919912545.1638374730.1662044505.1662050665.26&amp;__utmb=175970173.2.10.1662050665&amp;__utmc=175970173&amp;__utmx=-&amp;__utmz=175970173.1662050665.26.11.utmcsr=bing%7Cutmccn=(organic)%7Cutmcmd=organic%7Cutmctr=(not%2520provided)&amp;__utmv=-&amp;__utmk=214595159" TargetMode="External"/><Relationship Id="rId1" Type="http://schemas.openxmlformats.org/officeDocument/2006/relationships/hyperlink" Target="mailto:info@kickscheer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kickscheer.com/inscript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ckscheer.com/inscript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7"/>
  <sheetViews>
    <sheetView topLeftCell="A91" workbookViewId="0">
      <selection activeCell="A95" sqref="A95"/>
    </sheetView>
  </sheetViews>
  <sheetFormatPr baseColWidth="10" defaultColWidth="14.44140625" defaultRowHeight="15" customHeight="1" x14ac:dyDescent="0.3"/>
  <cols>
    <col min="1" max="1" width="18.33203125" customWidth="1"/>
    <col min="2" max="6" width="15.33203125" customWidth="1"/>
    <col min="7" max="26" width="8.88671875" customWidth="1"/>
  </cols>
  <sheetData>
    <row r="1" spans="1:5" ht="14.25" customHeight="1" x14ac:dyDescent="0.3">
      <c r="A1" s="122" t="s">
        <v>86</v>
      </c>
      <c r="B1" s="1" t="s">
        <v>0</v>
      </c>
      <c r="D1" s="2">
        <v>44926</v>
      </c>
    </row>
    <row r="2" spans="1:5" ht="14.25" customHeight="1" x14ac:dyDescent="0.3">
      <c r="A2" s="1" t="s">
        <v>1</v>
      </c>
      <c r="B2" s="1" t="s">
        <v>2</v>
      </c>
      <c r="C2" s="3"/>
      <c r="D2" s="3"/>
      <c r="E2" s="3"/>
    </row>
    <row r="3" spans="1:5" ht="14.25" customHeight="1" x14ac:dyDescent="0.3">
      <c r="A3" s="1" t="s">
        <v>3</v>
      </c>
      <c r="B3" s="1" t="s">
        <v>4</v>
      </c>
      <c r="C3" s="3"/>
      <c r="D3" s="3"/>
      <c r="E3" s="3"/>
    </row>
    <row r="4" spans="1:5" ht="14.25" customHeight="1" x14ac:dyDescent="0.3">
      <c r="A4" s="1" t="s">
        <v>5</v>
      </c>
      <c r="B4" s="1" t="s">
        <v>2</v>
      </c>
      <c r="C4" s="3"/>
      <c r="D4" s="3"/>
      <c r="E4" s="3"/>
    </row>
    <row r="5" spans="1:5" ht="14.25" customHeight="1" x14ac:dyDescent="0.3">
      <c r="A5" s="1" t="s">
        <v>6</v>
      </c>
      <c r="B5" s="4" t="s">
        <v>7</v>
      </c>
      <c r="C5" s="3"/>
      <c r="D5" s="3"/>
      <c r="E5" s="3"/>
    </row>
    <row r="6" spans="1:5" ht="14.25" customHeight="1" x14ac:dyDescent="0.3">
      <c r="A6" s="1" t="s">
        <v>7</v>
      </c>
      <c r="B6" s="1" t="s">
        <v>7</v>
      </c>
      <c r="C6" s="3"/>
      <c r="D6" s="3"/>
      <c r="E6" s="3"/>
    </row>
    <row r="7" spans="1:5" ht="14.25" customHeight="1" x14ac:dyDescent="0.3">
      <c r="A7" s="1" t="s">
        <v>8</v>
      </c>
      <c r="B7" s="1" t="s">
        <v>9</v>
      </c>
      <c r="C7" s="3"/>
      <c r="D7" s="3"/>
      <c r="E7" s="3"/>
    </row>
    <row r="8" spans="1:5" ht="14.25" customHeight="1" x14ac:dyDescent="0.3">
      <c r="A8" s="1" t="s">
        <v>10</v>
      </c>
      <c r="B8" s="1" t="s">
        <v>10</v>
      </c>
      <c r="C8" s="3"/>
      <c r="D8" s="3"/>
      <c r="E8" s="3"/>
    </row>
    <row r="9" spans="1:5" ht="14.25" customHeight="1" x14ac:dyDescent="0.3">
      <c r="C9" s="3"/>
      <c r="D9" s="3"/>
      <c r="E9" s="3"/>
    </row>
    <row r="10" spans="1:5" ht="14.25" customHeight="1" x14ac:dyDescent="0.3">
      <c r="A10" s="121" t="s">
        <v>86</v>
      </c>
      <c r="D10" s="3"/>
      <c r="E10" s="3"/>
    </row>
    <row r="11" spans="1:5" ht="14.25" customHeight="1" x14ac:dyDescent="0.3">
      <c r="A11" s="5" t="s">
        <v>11</v>
      </c>
      <c r="C11" s="5"/>
      <c r="D11" s="3"/>
      <c r="E11" s="3"/>
    </row>
    <row r="12" spans="1:5" ht="14.25" customHeight="1" x14ac:dyDescent="0.3">
      <c r="A12" s="5" t="s">
        <v>12</v>
      </c>
      <c r="C12" s="5"/>
      <c r="D12" s="3"/>
      <c r="E12" s="3"/>
    </row>
    <row r="13" spans="1:5" ht="14.25" customHeight="1" x14ac:dyDescent="0.3">
      <c r="A13" s="5" t="s">
        <v>13</v>
      </c>
      <c r="C13" s="5"/>
      <c r="D13" s="3"/>
      <c r="E13" s="3"/>
    </row>
    <row r="14" spans="1:5" ht="14.25" customHeight="1" x14ac:dyDescent="0.3">
      <c r="A14" s="5" t="s">
        <v>14</v>
      </c>
      <c r="C14" s="5"/>
      <c r="D14" s="3"/>
      <c r="E14" s="3"/>
    </row>
    <row r="15" spans="1:5" ht="14.25" customHeight="1" x14ac:dyDescent="0.3">
      <c r="A15" s="5" t="s">
        <v>15</v>
      </c>
      <c r="C15" s="5"/>
      <c r="D15" s="3"/>
      <c r="E15" s="3"/>
    </row>
    <row r="16" spans="1:5" ht="14.25" customHeight="1" x14ac:dyDescent="0.3">
      <c r="A16" s="5" t="s">
        <v>16</v>
      </c>
      <c r="C16" s="5"/>
      <c r="D16" s="3"/>
      <c r="E16" s="3"/>
    </row>
    <row r="17" spans="1:5" ht="14.25" customHeight="1" x14ac:dyDescent="0.3">
      <c r="A17" s="5" t="s">
        <v>17</v>
      </c>
      <c r="C17" s="5"/>
      <c r="D17" s="3"/>
      <c r="E17" s="3"/>
    </row>
    <row r="18" spans="1:5" ht="14.25" customHeight="1" x14ac:dyDescent="0.3">
      <c r="A18" s="5" t="s">
        <v>18</v>
      </c>
      <c r="C18" s="5"/>
    </row>
    <row r="19" spans="1:5" ht="14.25" customHeight="1" x14ac:dyDescent="0.3">
      <c r="A19" s="5" t="s">
        <v>19</v>
      </c>
      <c r="C19" s="5"/>
    </row>
    <row r="20" spans="1:5" ht="14.25" customHeight="1" x14ac:dyDescent="0.3">
      <c r="A20" s="5" t="s">
        <v>20</v>
      </c>
      <c r="C20" s="5"/>
    </row>
    <row r="21" spans="1:5" ht="14.25" customHeight="1" x14ac:dyDescent="0.3">
      <c r="A21" s="5" t="s">
        <v>21</v>
      </c>
      <c r="C21" s="5"/>
    </row>
    <row r="22" spans="1:5" ht="14.25" customHeight="1" x14ac:dyDescent="0.3">
      <c r="A22" s="5" t="s">
        <v>22</v>
      </c>
      <c r="C22" s="5"/>
    </row>
    <row r="23" spans="1:5" ht="14.25" customHeight="1" x14ac:dyDescent="0.3">
      <c r="A23" s="5" t="s">
        <v>23</v>
      </c>
      <c r="C23" s="5"/>
    </row>
    <row r="24" spans="1:5" ht="14.25" customHeight="1" x14ac:dyDescent="0.3">
      <c r="A24" s="5" t="s">
        <v>24</v>
      </c>
      <c r="C24" s="5"/>
    </row>
    <row r="25" spans="1:5" ht="14.25" customHeight="1" x14ac:dyDescent="0.3">
      <c r="A25" s="5" t="s">
        <v>25</v>
      </c>
      <c r="C25" s="5"/>
    </row>
    <row r="26" spans="1:5" ht="14.25" customHeight="1" x14ac:dyDescent="0.3">
      <c r="A26" s="5" t="s">
        <v>26</v>
      </c>
      <c r="C26" s="5"/>
    </row>
    <row r="27" spans="1:5" ht="14.25" customHeight="1" x14ac:dyDescent="0.3">
      <c r="A27" s="5" t="s">
        <v>27</v>
      </c>
      <c r="C27" s="5"/>
    </row>
    <row r="28" spans="1:5" ht="14.25" customHeight="1" x14ac:dyDescent="0.3">
      <c r="A28" s="5" t="s">
        <v>28</v>
      </c>
      <c r="C28" s="5"/>
    </row>
    <row r="29" spans="1:5" ht="14.25" customHeight="1" x14ac:dyDescent="0.3">
      <c r="A29" s="5" t="s">
        <v>29</v>
      </c>
      <c r="C29" s="5"/>
    </row>
    <row r="30" spans="1:5" ht="14.25" customHeight="1" x14ac:dyDescent="0.3">
      <c r="A30" s="5" t="s">
        <v>30</v>
      </c>
      <c r="C30" s="5"/>
    </row>
    <row r="31" spans="1:5" ht="14.25" customHeight="1" x14ac:dyDescent="0.3">
      <c r="A31" s="5" t="s">
        <v>31</v>
      </c>
      <c r="C31" s="5"/>
    </row>
    <row r="32" spans="1:5" ht="14.25" customHeight="1" x14ac:dyDescent="0.3"/>
    <row r="33" spans="1:1" ht="14.25" customHeight="1" x14ac:dyDescent="0.3">
      <c r="A33" s="121" t="s">
        <v>86</v>
      </c>
    </row>
    <row r="34" spans="1:1" ht="14.25" customHeight="1" x14ac:dyDescent="0.3">
      <c r="A34" s="4" t="s">
        <v>6</v>
      </c>
    </row>
    <row r="35" spans="1:1" ht="14.25" customHeight="1" x14ac:dyDescent="0.3">
      <c r="A35" s="6">
        <v>1</v>
      </c>
    </row>
    <row r="36" spans="1:1" ht="14.25" customHeight="1" x14ac:dyDescent="0.3">
      <c r="A36" s="6">
        <v>2</v>
      </c>
    </row>
    <row r="37" spans="1:1" ht="14.25" customHeight="1" x14ac:dyDescent="0.3">
      <c r="A37" s="6">
        <v>3</v>
      </c>
    </row>
    <row r="38" spans="1:1" ht="14.25" customHeight="1" x14ac:dyDescent="0.3">
      <c r="A38" s="6">
        <v>4</v>
      </c>
    </row>
    <row r="39" spans="1:1" ht="14.25" customHeight="1" x14ac:dyDescent="0.3">
      <c r="A39" s="6" t="s">
        <v>32</v>
      </c>
    </row>
    <row r="40" spans="1:1" ht="14.25" customHeight="1" x14ac:dyDescent="0.3">
      <c r="A40" s="6">
        <v>5</v>
      </c>
    </row>
    <row r="41" spans="1:1" ht="14.25" customHeight="1" x14ac:dyDescent="0.3">
      <c r="A41" s="6">
        <v>6</v>
      </c>
    </row>
    <row r="42" spans="1:1" ht="14.25" customHeight="1" x14ac:dyDescent="0.3">
      <c r="A42" s="6">
        <v>7</v>
      </c>
    </row>
    <row r="43" spans="1:1" ht="14.25" customHeight="1" x14ac:dyDescent="0.3">
      <c r="A43" s="4" t="s">
        <v>33</v>
      </c>
    </row>
    <row r="44" spans="1:1" ht="14.25" customHeight="1" x14ac:dyDescent="0.3">
      <c r="A44" s="4" t="s">
        <v>34</v>
      </c>
    </row>
    <row r="45" spans="1:1" ht="14.25" customHeight="1" x14ac:dyDescent="0.3">
      <c r="A45" s="4" t="s">
        <v>35</v>
      </c>
    </row>
    <row r="46" spans="1:1" ht="14.25" customHeight="1" x14ac:dyDescent="0.3">
      <c r="A46" s="4" t="s">
        <v>36</v>
      </c>
    </row>
    <row r="47" spans="1:1" ht="14.25" customHeight="1" x14ac:dyDescent="0.3">
      <c r="A47" s="4" t="s">
        <v>37</v>
      </c>
    </row>
    <row r="48" spans="1:1" ht="14.25" customHeight="1" x14ac:dyDescent="0.3">
      <c r="A48" s="4" t="s">
        <v>38</v>
      </c>
    </row>
    <row r="49" spans="1:1" ht="14.25" customHeight="1" x14ac:dyDescent="0.3">
      <c r="A49" s="7"/>
    </row>
    <row r="50" spans="1:1" ht="14.25" customHeight="1" x14ac:dyDescent="0.3">
      <c r="A50" s="120" t="s">
        <v>86</v>
      </c>
    </row>
    <row r="51" spans="1:1" ht="14.25" customHeight="1" x14ac:dyDescent="0.3">
      <c r="A51" s="7" t="s">
        <v>39</v>
      </c>
    </row>
    <row r="52" spans="1:1" ht="14.25" customHeight="1" x14ac:dyDescent="0.3">
      <c r="A52" s="7" t="s">
        <v>40</v>
      </c>
    </row>
    <row r="53" spans="1:1" ht="14.25" customHeight="1" x14ac:dyDescent="0.3">
      <c r="A53" s="7" t="s">
        <v>41</v>
      </c>
    </row>
    <row r="54" spans="1:1" ht="14.25" customHeight="1" x14ac:dyDescent="0.3">
      <c r="A54" s="7" t="s">
        <v>42</v>
      </c>
    </row>
    <row r="55" spans="1:1" ht="14.25" customHeight="1" x14ac:dyDescent="0.3"/>
    <row r="56" spans="1:1" ht="14.25" customHeight="1" x14ac:dyDescent="0.3">
      <c r="A56" s="120" t="s">
        <v>86</v>
      </c>
    </row>
    <row r="57" spans="1:1" ht="14.25" customHeight="1" x14ac:dyDescent="0.3">
      <c r="A57" s="7" t="s">
        <v>43</v>
      </c>
    </row>
    <row r="58" spans="1:1" ht="14.25" customHeight="1" x14ac:dyDescent="0.3">
      <c r="A58" s="7" t="s">
        <v>44</v>
      </c>
    </row>
    <row r="59" spans="1:1" ht="14.25" customHeight="1" x14ac:dyDescent="0.3">
      <c r="A59" s="7" t="s">
        <v>6</v>
      </c>
    </row>
    <row r="60" spans="1:1" ht="14.25" customHeight="1" x14ac:dyDescent="0.3">
      <c r="A60" s="7" t="s">
        <v>205</v>
      </c>
    </row>
    <row r="61" spans="1:1" ht="14.25" customHeight="1" x14ac:dyDescent="0.3"/>
    <row r="62" spans="1:1" ht="14.25" customHeight="1" x14ac:dyDescent="0.3">
      <c r="A62" s="7" t="s">
        <v>94</v>
      </c>
    </row>
    <row r="63" spans="1:1" ht="14.25" customHeight="1" x14ac:dyDescent="0.3">
      <c r="A63" s="7" t="s">
        <v>95</v>
      </c>
    </row>
    <row r="64" spans="1:1" ht="14.25" customHeight="1" x14ac:dyDescent="0.3"/>
    <row r="65" spans="1:1" ht="14.25" customHeight="1" x14ac:dyDescent="0.3">
      <c r="A65" s="7" t="s">
        <v>45</v>
      </c>
    </row>
    <row r="66" spans="1:1" ht="14.25" customHeight="1" x14ac:dyDescent="0.3">
      <c r="A66" s="7" t="s">
        <v>206</v>
      </c>
    </row>
    <row r="67" spans="1:1" ht="14.25" customHeight="1" x14ac:dyDescent="0.3">
      <c r="A67" s="7" t="s">
        <v>46</v>
      </c>
    </row>
    <row r="68" spans="1:1" ht="14.25" customHeight="1" x14ac:dyDescent="0.3">
      <c r="A68" s="7" t="s">
        <v>47</v>
      </c>
    </row>
    <row r="69" spans="1:1" ht="14.25" customHeight="1" x14ac:dyDescent="0.3">
      <c r="A69" s="7" t="s">
        <v>48</v>
      </c>
    </row>
    <row r="70" spans="1:1" ht="14.25" customHeight="1" x14ac:dyDescent="0.3">
      <c r="A70" s="7" t="s">
        <v>49</v>
      </c>
    </row>
    <row r="71" spans="1:1" ht="14.25" customHeight="1" x14ac:dyDescent="0.3">
      <c r="A71" s="7" t="s">
        <v>50</v>
      </c>
    </row>
    <row r="72" spans="1:1" ht="14.25" customHeight="1" x14ac:dyDescent="0.3"/>
    <row r="73" spans="1:1" ht="14.25" customHeight="1" x14ac:dyDescent="0.3">
      <c r="A73" s="7" t="s">
        <v>86</v>
      </c>
    </row>
    <row r="74" spans="1:1" ht="14.25" customHeight="1" x14ac:dyDescent="0.3">
      <c r="A74" s="7" t="s">
        <v>87</v>
      </c>
    </row>
    <row r="75" spans="1:1" ht="14.25" customHeight="1" x14ac:dyDescent="0.3">
      <c r="A75" s="7" t="s">
        <v>88</v>
      </c>
    </row>
    <row r="76" spans="1:1" ht="14.25" customHeight="1" x14ac:dyDescent="0.3">
      <c r="A76" s="7" t="s">
        <v>89</v>
      </c>
    </row>
    <row r="77" spans="1:1" ht="14.25" customHeight="1" x14ac:dyDescent="0.3">
      <c r="A77" s="7" t="s">
        <v>90</v>
      </c>
    </row>
    <row r="78" spans="1:1" ht="14.25" customHeight="1" x14ac:dyDescent="0.3">
      <c r="A78" s="7" t="s">
        <v>91</v>
      </c>
    </row>
    <row r="79" spans="1:1" ht="14.25" customHeight="1" x14ac:dyDescent="0.3">
      <c r="A79" s="7" t="s">
        <v>92</v>
      </c>
    </row>
    <row r="80" spans="1:1" ht="14.25" customHeight="1" x14ac:dyDescent="0.3">
      <c r="A80" s="7" t="s">
        <v>96</v>
      </c>
    </row>
    <row r="81" spans="1:6" ht="14.25" customHeight="1" x14ac:dyDescent="0.3">
      <c r="A81" s="7" t="s">
        <v>93</v>
      </c>
    </row>
    <row r="82" spans="1:6" ht="14.25" customHeight="1" x14ac:dyDescent="0.3">
      <c r="B82" s="1" t="s">
        <v>51</v>
      </c>
      <c r="C82" s="1" t="s">
        <v>52</v>
      </c>
      <c r="D82" s="1" t="s">
        <v>53</v>
      </c>
      <c r="E82" s="1" t="s">
        <v>54</v>
      </c>
    </row>
    <row r="83" spans="1:6" ht="14.25" customHeight="1" x14ac:dyDescent="0.3">
      <c r="A83" s="7" t="s">
        <v>45</v>
      </c>
      <c r="B83" s="2">
        <v>44840</v>
      </c>
      <c r="C83" s="2">
        <v>45233</v>
      </c>
      <c r="D83" s="2">
        <v>44889</v>
      </c>
      <c r="E83" s="2"/>
      <c r="F83" s="8"/>
    </row>
    <row r="84" spans="1:6" ht="14.25" customHeight="1" x14ac:dyDescent="0.3">
      <c r="A84" s="7" t="s">
        <v>206</v>
      </c>
      <c r="B84" s="2">
        <v>44868</v>
      </c>
      <c r="C84" s="2">
        <v>44910</v>
      </c>
      <c r="D84" s="2">
        <v>44931</v>
      </c>
      <c r="E84" s="2"/>
      <c r="F84" s="8"/>
    </row>
    <row r="85" spans="1:6" ht="14.25" customHeight="1" x14ac:dyDescent="0.3">
      <c r="A85" s="7" t="s">
        <v>46</v>
      </c>
      <c r="B85" s="2">
        <v>44862</v>
      </c>
      <c r="C85" s="2">
        <v>44896</v>
      </c>
      <c r="D85" s="2">
        <v>44952</v>
      </c>
      <c r="E85" s="2">
        <v>44987</v>
      </c>
      <c r="F85" s="8"/>
    </row>
    <row r="86" spans="1:6" ht="14.25" customHeight="1" x14ac:dyDescent="0.3">
      <c r="A86" s="7" t="s">
        <v>55</v>
      </c>
      <c r="B86" s="2">
        <v>45261</v>
      </c>
      <c r="C86" s="2">
        <v>44938</v>
      </c>
      <c r="D86" s="2">
        <v>44959</v>
      </c>
      <c r="E86" s="2"/>
      <c r="F86" s="8"/>
    </row>
    <row r="87" spans="1:6" ht="14.25" customHeight="1" x14ac:dyDescent="0.3">
      <c r="A87" s="7" t="s">
        <v>48</v>
      </c>
      <c r="B87" s="2">
        <v>44917</v>
      </c>
      <c r="C87" s="2">
        <v>44973</v>
      </c>
      <c r="D87" s="2">
        <v>44987</v>
      </c>
      <c r="E87" s="2"/>
      <c r="F87" s="8"/>
    </row>
    <row r="88" spans="1:6" ht="14.25" customHeight="1" x14ac:dyDescent="0.3">
      <c r="A88" s="7" t="s">
        <v>49</v>
      </c>
      <c r="B88" s="2">
        <v>44958</v>
      </c>
      <c r="C88" s="2">
        <v>45014</v>
      </c>
      <c r="D88" s="2">
        <v>45035</v>
      </c>
      <c r="E88" s="2"/>
      <c r="F88" s="8"/>
    </row>
    <row r="89" spans="1:6" ht="14.25" customHeight="1" x14ac:dyDescent="0.3">
      <c r="A89" s="7" t="s">
        <v>50</v>
      </c>
      <c r="B89" s="2">
        <v>44946</v>
      </c>
      <c r="C89" s="2">
        <v>48317</v>
      </c>
      <c r="D89" s="2">
        <v>45050</v>
      </c>
      <c r="E89" s="2"/>
      <c r="F89" s="8"/>
    </row>
    <row r="90" spans="1:6" ht="14.25" customHeight="1" x14ac:dyDescent="0.3"/>
    <row r="91" spans="1:6" ht="14.25" customHeight="1" x14ac:dyDescent="0.3"/>
    <row r="92" spans="1:6" ht="14.25" customHeight="1" x14ac:dyDescent="0.3"/>
    <row r="93" spans="1:6" ht="14.25" customHeight="1" x14ac:dyDescent="0.3">
      <c r="A93" s="143" t="s">
        <v>94</v>
      </c>
    </row>
    <row r="94" spans="1:6" ht="14.25" customHeight="1" x14ac:dyDescent="0.3">
      <c r="A94" s="143" t="s">
        <v>95</v>
      </c>
    </row>
    <row r="95" spans="1:6" ht="14.25" customHeight="1" x14ac:dyDescent="0.3"/>
    <row r="96" spans="1:6" ht="14.25" customHeight="1" x14ac:dyDescent="0.3">
      <c r="A96" s="123" t="s">
        <v>138</v>
      </c>
    </row>
    <row r="97" spans="1:5" ht="14.25" customHeight="1" x14ac:dyDescent="0.3">
      <c r="A97" s="123" t="s">
        <v>139</v>
      </c>
    </row>
    <row r="98" spans="1:5" ht="14.25" customHeight="1" x14ac:dyDescent="0.3"/>
    <row r="99" spans="1:5" ht="14.25" customHeight="1" x14ac:dyDescent="0.3">
      <c r="E99" s="9"/>
    </row>
    <row r="100" spans="1:5" ht="14.25" customHeight="1" x14ac:dyDescent="0.3">
      <c r="E100" s="9"/>
    </row>
    <row r="101" spans="1:5" ht="14.25" customHeight="1" x14ac:dyDescent="0.3">
      <c r="A101" s="1" t="s">
        <v>56</v>
      </c>
      <c r="B101" s="1" t="s">
        <v>57</v>
      </c>
      <c r="C101" s="1" t="s">
        <v>58</v>
      </c>
      <c r="E101" s="9" t="s">
        <v>59</v>
      </c>
    </row>
    <row r="102" spans="1:5" ht="14.25" customHeight="1" x14ac:dyDescent="0.3">
      <c r="A102" s="1" t="s">
        <v>45</v>
      </c>
      <c r="B102" s="1" t="s">
        <v>2</v>
      </c>
      <c r="C102" s="1" t="s">
        <v>51</v>
      </c>
      <c r="D102" s="1" t="str">
        <f>_xlfn.CONCAT(A102,"-",B102,"-",C102)</f>
        <v>Kicksmas-Normal-Early Bird</v>
      </c>
      <c r="E102" s="9">
        <v>45</v>
      </c>
    </row>
    <row r="103" spans="1:5" ht="14.25" customHeight="1" x14ac:dyDescent="0.3">
      <c r="A103" s="1" t="s">
        <v>45</v>
      </c>
      <c r="B103" s="1" t="s">
        <v>2</v>
      </c>
      <c r="C103" s="1" t="s">
        <v>52</v>
      </c>
      <c r="D103" s="1" t="str">
        <f t="shared" ref="D103:D181" si="0">_xlfn.CONCAT(A103,"-",B103,"-",C103)</f>
        <v>Kicksmas-Normal-On time</v>
      </c>
      <c r="E103" s="9">
        <v>55</v>
      </c>
    </row>
    <row r="104" spans="1:5" ht="14.25" customHeight="1" x14ac:dyDescent="0.3">
      <c r="A104" s="1" t="s">
        <v>45</v>
      </c>
      <c r="B104" s="1" t="s">
        <v>2</v>
      </c>
      <c r="C104" s="1" t="s">
        <v>60</v>
      </c>
      <c r="D104" s="1" t="str">
        <f t="shared" si="0"/>
        <v>Kicksmas-Normal-Last call</v>
      </c>
      <c r="E104" s="9">
        <v>70</v>
      </c>
    </row>
    <row r="105" spans="1:5" ht="14.25" customHeight="1" x14ac:dyDescent="0.3">
      <c r="A105" s="1" t="s">
        <v>45</v>
      </c>
      <c r="B105" s="1" t="s">
        <v>4</v>
      </c>
      <c r="C105" s="1" t="s">
        <v>51</v>
      </c>
      <c r="D105" s="1" t="str">
        <f t="shared" si="0"/>
        <v>Kicksmas-Worlds-Early Bird</v>
      </c>
      <c r="E105" s="9">
        <v>45</v>
      </c>
    </row>
    <row r="106" spans="1:5" ht="14.25" customHeight="1" x14ac:dyDescent="0.3">
      <c r="A106" s="1" t="s">
        <v>45</v>
      </c>
      <c r="B106" s="1" t="s">
        <v>4</v>
      </c>
      <c r="C106" s="1" t="s">
        <v>52</v>
      </c>
      <c r="D106" s="1" t="str">
        <f t="shared" si="0"/>
        <v>Kicksmas-Worlds-On time</v>
      </c>
      <c r="E106" s="9">
        <v>55</v>
      </c>
    </row>
    <row r="107" spans="1:5" ht="14.25" customHeight="1" x14ac:dyDescent="0.3">
      <c r="A107" s="1" t="s">
        <v>45</v>
      </c>
      <c r="B107" s="1" t="s">
        <v>4</v>
      </c>
      <c r="C107" s="1" t="s">
        <v>60</v>
      </c>
      <c r="D107" s="1" t="str">
        <f t="shared" si="0"/>
        <v>Kicksmas-Worlds-Last call</v>
      </c>
      <c r="E107" s="9">
        <v>70</v>
      </c>
    </row>
    <row r="108" spans="1:5" ht="14.25" customHeight="1" x14ac:dyDescent="0.3">
      <c r="A108" s="1" t="s">
        <v>45</v>
      </c>
      <c r="B108" s="1" t="s">
        <v>7</v>
      </c>
      <c r="C108" s="1" t="s">
        <v>51</v>
      </c>
      <c r="D108" s="1" t="str">
        <f t="shared" si="0"/>
        <v>Kicksmas-Prep-Early Bird</v>
      </c>
      <c r="E108" s="9">
        <v>45</v>
      </c>
    </row>
    <row r="109" spans="1:5" ht="14.25" customHeight="1" x14ac:dyDescent="0.3">
      <c r="A109" s="1" t="s">
        <v>45</v>
      </c>
      <c r="B109" s="1" t="s">
        <v>7</v>
      </c>
      <c r="C109" s="1" t="s">
        <v>52</v>
      </c>
      <c r="D109" s="1" t="str">
        <f t="shared" si="0"/>
        <v>Kicksmas-Prep-On time</v>
      </c>
      <c r="E109" s="9">
        <v>45</v>
      </c>
    </row>
    <row r="110" spans="1:5" ht="14.25" customHeight="1" x14ac:dyDescent="0.3">
      <c r="A110" s="1" t="s">
        <v>45</v>
      </c>
      <c r="B110" s="1" t="s">
        <v>7</v>
      </c>
      <c r="C110" s="1" t="s">
        <v>60</v>
      </c>
      <c r="D110" s="1" t="str">
        <f t="shared" si="0"/>
        <v>Kicksmas-Prep-Last call</v>
      </c>
      <c r="E110" s="9">
        <v>70</v>
      </c>
    </row>
    <row r="111" spans="1:5" ht="14.25" customHeight="1" x14ac:dyDescent="0.3">
      <c r="A111" s="1" t="s">
        <v>45</v>
      </c>
      <c r="B111" s="1" t="s">
        <v>9</v>
      </c>
      <c r="C111" s="1" t="s">
        <v>51</v>
      </c>
      <c r="D111" s="1" t="str">
        <f t="shared" si="0"/>
        <v>Kicksmas-Besoins-Early Bird</v>
      </c>
      <c r="E111" s="9">
        <f t="shared" ref="E111:E113" si="1">ROUND(E102*0.5,2)</f>
        <v>22.5</v>
      </c>
    </row>
    <row r="112" spans="1:5" ht="14.25" customHeight="1" x14ac:dyDescent="0.3">
      <c r="A112" s="1" t="s">
        <v>45</v>
      </c>
      <c r="B112" s="1" t="s">
        <v>9</v>
      </c>
      <c r="C112" s="1" t="s">
        <v>52</v>
      </c>
      <c r="D112" s="1" t="str">
        <f t="shared" si="0"/>
        <v>Kicksmas-Besoins-On time</v>
      </c>
      <c r="E112" s="9">
        <f t="shared" si="1"/>
        <v>27.5</v>
      </c>
    </row>
    <row r="113" spans="1:5" ht="14.25" customHeight="1" x14ac:dyDescent="0.3">
      <c r="A113" s="1" t="s">
        <v>45</v>
      </c>
      <c r="B113" s="1" t="s">
        <v>9</v>
      </c>
      <c r="C113" s="1" t="s">
        <v>60</v>
      </c>
      <c r="D113" s="1" t="str">
        <f t="shared" si="0"/>
        <v>Kicksmas-Besoins-Last call</v>
      </c>
      <c r="E113" s="9">
        <f t="shared" si="1"/>
        <v>35</v>
      </c>
    </row>
    <row r="114" spans="1:5" ht="14.25" customHeight="1" x14ac:dyDescent="0.3">
      <c r="A114" s="1" t="s">
        <v>45</v>
      </c>
      <c r="B114" s="1" t="s">
        <v>10</v>
      </c>
      <c r="C114" s="1" t="s">
        <v>51</v>
      </c>
      <c r="D114" s="1" t="str">
        <f t="shared" si="0"/>
        <v>Kicksmas-Demo-Early Bird</v>
      </c>
      <c r="E114" s="9">
        <f t="shared" ref="E114:E116" si="2">ROUND(E102*0.25,2)</f>
        <v>11.25</v>
      </c>
    </row>
    <row r="115" spans="1:5" ht="14.25" customHeight="1" x14ac:dyDescent="0.3">
      <c r="A115" s="1" t="s">
        <v>45</v>
      </c>
      <c r="B115" s="1" t="s">
        <v>10</v>
      </c>
      <c r="C115" s="1" t="s">
        <v>52</v>
      </c>
      <c r="D115" s="1" t="str">
        <f t="shared" si="0"/>
        <v>Kicksmas-Demo-On time</v>
      </c>
      <c r="E115" s="9">
        <f t="shared" si="2"/>
        <v>13.75</v>
      </c>
    </row>
    <row r="116" spans="1:5" ht="14.25" customHeight="1" x14ac:dyDescent="0.3">
      <c r="A116" s="1" t="s">
        <v>45</v>
      </c>
      <c r="B116" s="1" t="s">
        <v>10</v>
      </c>
      <c r="C116" s="1" t="s">
        <v>60</v>
      </c>
      <c r="D116" s="1" t="str">
        <f t="shared" si="0"/>
        <v>Kicksmas-Demo-Last call</v>
      </c>
      <c r="E116" s="9">
        <f t="shared" si="2"/>
        <v>17.5</v>
      </c>
    </row>
    <row r="117" spans="1:5" ht="14.25" customHeight="1" x14ac:dyDescent="0.3">
      <c r="A117" t="s">
        <v>206</v>
      </c>
      <c r="B117" t="s">
        <v>2</v>
      </c>
      <c r="C117" s="143" t="s">
        <v>51</v>
      </c>
      <c r="D117" s="143" t="str">
        <f t="shared" si="0"/>
        <v>Championnat des étoiles-Normal-Early Bird</v>
      </c>
      <c r="E117" s="9">
        <v>45</v>
      </c>
    </row>
    <row r="118" spans="1:5" ht="14.25" customHeight="1" x14ac:dyDescent="0.3">
      <c r="A118" t="s">
        <v>206</v>
      </c>
      <c r="B118" t="s">
        <v>2</v>
      </c>
      <c r="C118" s="143" t="s">
        <v>52</v>
      </c>
      <c r="D118" s="143" t="str">
        <f t="shared" si="0"/>
        <v>Championnat des étoiles-Normal-On time</v>
      </c>
      <c r="E118" s="9">
        <v>55</v>
      </c>
    </row>
    <row r="119" spans="1:5" ht="14.25" customHeight="1" x14ac:dyDescent="0.3">
      <c r="A119" t="s">
        <v>206</v>
      </c>
      <c r="B119" t="s">
        <v>2</v>
      </c>
      <c r="C119" s="143" t="s">
        <v>60</v>
      </c>
      <c r="D119" s="143" t="str">
        <f t="shared" si="0"/>
        <v>Championnat des étoiles-Normal-Last call</v>
      </c>
      <c r="E119" s="9">
        <v>70</v>
      </c>
    </row>
    <row r="120" spans="1:5" ht="14.25" customHeight="1" x14ac:dyDescent="0.3">
      <c r="A120" t="s">
        <v>206</v>
      </c>
      <c r="B120" t="s">
        <v>4</v>
      </c>
      <c r="C120" s="143" t="s">
        <v>51</v>
      </c>
      <c r="D120" s="143" t="str">
        <f t="shared" si="0"/>
        <v>Championnat des étoiles-Worlds-Early Bird</v>
      </c>
      <c r="E120" s="9">
        <v>45</v>
      </c>
    </row>
    <row r="121" spans="1:5" ht="14.25" customHeight="1" x14ac:dyDescent="0.3">
      <c r="A121" t="s">
        <v>206</v>
      </c>
      <c r="B121" t="s">
        <v>4</v>
      </c>
      <c r="C121" s="143" t="s">
        <v>52</v>
      </c>
      <c r="D121" s="143" t="str">
        <f t="shared" si="0"/>
        <v>Championnat des étoiles-Worlds-On time</v>
      </c>
      <c r="E121" s="9">
        <v>55</v>
      </c>
    </row>
    <row r="122" spans="1:5" ht="14.25" customHeight="1" x14ac:dyDescent="0.3">
      <c r="A122" t="s">
        <v>206</v>
      </c>
      <c r="B122" t="s">
        <v>4</v>
      </c>
      <c r="C122" s="143" t="s">
        <v>60</v>
      </c>
      <c r="D122" s="143" t="str">
        <f t="shared" si="0"/>
        <v>Championnat des étoiles-Worlds-Last call</v>
      </c>
      <c r="E122" s="9">
        <v>70</v>
      </c>
    </row>
    <row r="123" spans="1:5" ht="14.25" customHeight="1" x14ac:dyDescent="0.3">
      <c r="A123" t="s">
        <v>206</v>
      </c>
      <c r="B123" t="s">
        <v>7</v>
      </c>
      <c r="C123" s="143" t="s">
        <v>51</v>
      </c>
      <c r="D123" s="143" t="str">
        <f t="shared" si="0"/>
        <v>Championnat des étoiles-Prep-Early Bird</v>
      </c>
      <c r="E123" s="9">
        <v>45</v>
      </c>
    </row>
    <row r="124" spans="1:5" ht="14.25" customHeight="1" x14ac:dyDescent="0.3">
      <c r="A124" t="s">
        <v>206</v>
      </c>
      <c r="B124" t="s">
        <v>7</v>
      </c>
      <c r="C124" s="143" t="s">
        <v>52</v>
      </c>
      <c r="D124" s="143" t="str">
        <f t="shared" si="0"/>
        <v>Championnat des étoiles-Prep-On time</v>
      </c>
      <c r="E124" s="9">
        <v>45</v>
      </c>
    </row>
    <row r="125" spans="1:5" ht="14.25" customHeight="1" x14ac:dyDescent="0.3">
      <c r="A125" t="s">
        <v>206</v>
      </c>
      <c r="B125" t="s">
        <v>7</v>
      </c>
      <c r="C125" s="143" t="s">
        <v>60</v>
      </c>
      <c r="D125" s="143" t="str">
        <f t="shared" si="0"/>
        <v>Championnat des étoiles-Prep-Last call</v>
      </c>
      <c r="E125" s="9">
        <v>70</v>
      </c>
    </row>
    <row r="126" spans="1:5" ht="14.25" customHeight="1" x14ac:dyDescent="0.3">
      <c r="A126" t="s">
        <v>206</v>
      </c>
      <c r="B126" t="s">
        <v>9</v>
      </c>
      <c r="C126" s="143" t="s">
        <v>51</v>
      </c>
      <c r="D126" s="143" t="str">
        <f t="shared" si="0"/>
        <v>Championnat des étoiles-Besoins-Early Bird</v>
      </c>
      <c r="E126" s="9">
        <f>ROUND(E117*0.5,2)</f>
        <v>22.5</v>
      </c>
    </row>
    <row r="127" spans="1:5" ht="14.25" customHeight="1" x14ac:dyDescent="0.3">
      <c r="A127" t="s">
        <v>206</v>
      </c>
      <c r="B127" t="s">
        <v>9</v>
      </c>
      <c r="C127" s="143" t="s">
        <v>52</v>
      </c>
      <c r="D127" s="143" t="str">
        <f t="shared" si="0"/>
        <v>Championnat des étoiles-Besoins-On time</v>
      </c>
      <c r="E127" s="9">
        <f t="shared" ref="E127:E128" si="3">ROUND(E118*0.5,2)</f>
        <v>27.5</v>
      </c>
    </row>
    <row r="128" spans="1:5" ht="14.25" customHeight="1" x14ac:dyDescent="0.3">
      <c r="A128" t="s">
        <v>206</v>
      </c>
      <c r="B128" t="s">
        <v>9</v>
      </c>
      <c r="C128" s="143" t="s">
        <v>60</v>
      </c>
      <c r="D128" s="143" t="str">
        <f t="shared" si="0"/>
        <v>Championnat des étoiles-Besoins-Last call</v>
      </c>
      <c r="E128" s="9">
        <f t="shared" si="3"/>
        <v>35</v>
      </c>
    </row>
    <row r="129" spans="1:5" ht="14.25" customHeight="1" x14ac:dyDescent="0.3">
      <c r="A129" t="s">
        <v>206</v>
      </c>
      <c r="B129" t="s">
        <v>10</v>
      </c>
      <c r="C129" s="143" t="s">
        <v>51</v>
      </c>
      <c r="D129" s="143" t="str">
        <f t="shared" si="0"/>
        <v>Championnat des étoiles-Demo-Early Bird</v>
      </c>
      <c r="E129" s="9">
        <f t="shared" ref="E129:E131" si="4">ROUND(E117*0.25,2)</f>
        <v>11.25</v>
      </c>
    </row>
    <row r="130" spans="1:5" ht="14.25" customHeight="1" x14ac:dyDescent="0.3">
      <c r="A130" t="s">
        <v>206</v>
      </c>
      <c r="B130" t="s">
        <v>10</v>
      </c>
      <c r="C130" s="143" t="s">
        <v>52</v>
      </c>
      <c r="D130" s="143" t="str">
        <f t="shared" si="0"/>
        <v>Championnat des étoiles-Demo-On time</v>
      </c>
      <c r="E130" s="9">
        <f t="shared" si="4"/>
        <v>13.75</v>
      </c>
    </row>
    <row r="131" spans="1:5" ht="14.25" customHeight="1" x14ac:dyDescent="0.3">
      <c r="A131" t="s">
        <v>206</v>
      </c>
      <c r="B131" t="s">
        <v>10</v>
      </c>
      <c r="C131" s="143" t="s">
        <v>60</v>
      </c>
      <c r="D131" s="143" t="str">
        <f t="shared" si="0"/>
        <v>Championnat des étoiles-Demo-Last call</v>
      </c>
      <c r="E131" s="9">
        <f t="shared" si="4"/>
        <v>17.5</v>
      </c>
    </row>
    <row r="132" spans="1:5" ht="14.25" customHeight="1" x14ac:dyDescent="0.3">
      <c r="A132" s="7" t="s">
        <v>46</v>
      </c>
      <c r="B132" s="1" t="s">
        <v>2</v>
      </c>
      <c r="C132" s="1" t="s">
        <v>51</v>
      </c>
      <c r="D132" s="1" t="str">
        <f t="shared" si="0"/>
        <v>Kick's Célébration-Normal-Early Bird</v>
      </c>
      <c r="E132" s="9">
        <v>95</v>
      </c>
    </row>
    <row r="133" spans="1:5" ht="14.25" customHeight="1" x14ac:dyDescent="0.3">
      <c r="A133" s="7" t="s">
        <v>46</v>
      </c>
      <c r="B133" s="1" t="s">
        <v>2</v>
      </c>
      <c r="C133" s="1" t="s">
        <v>52</v>
      </c>
      <c r="D133" s="1" t="str">
        <f t="shared" si="0"/>
        <v>Kick's Célébration-Normal-On time</v>
      </c>
      <c r="E133" s="9">
        <v>105</v>
      </c>
    </row>
    <row r="134" spans="1:5" ht="14.25" customHeight="1" x14ac:dyDescent="0.3">
      <c r="A134" s="7" t="s">
        <v>46</v>
      </c>
      <c r="B134" s="1" t="s">
        <v>2</v>
      </c>
      <c r="C134" s="1" t="s">
        <v>53</v>
      </c>
      <c r="D134" s="1" t="str">
        <f t="shared" si="0"/>
        <v>Kick's Célébration-Normal-Late</v>
      </c>
      <c r="E134" s="9">
        <v>120</v>
      </c>
    </row>
    <row r="135" spans="1:5" ht="14.25" customHeight="1" x14ac:dyDescent="0.3">
      <c r="A135" s="7" t="s">
        <v>46</v>
      </c>
      <c r="B135" s="1" t="s">
        <v>2</v>
      </c>
      <c r="C135" s="1" t="s">
        <v>60</v>
      </c>
      <c r="D135" s="1" t="str">
        <f t="shared" si="0"/>
        <v>Kick's Célébration-Normal-Last call</v>
      </c>
      <c r="E135" s="9">
        <v>180</v>
      </c>
    </row>
    <row r="136" spans="1:5" ht="14.25" customHeight="1" x14ac:dyDescent="0.3">
      <c r="A136" s="7" t="s">
        <v>46</v>
      </c>
      <c r="B136" s="1" t="s">
        <v>4</v>
      </c>
      <c r="C136" s="1" t="s">
        <v>51</v>
      </c>
      <c r="D136" s="1" t="str">
        <f t="shared" si="0"/>
        <v>Kick's Célébration-Worlds-Early Bird</v>
      </c>
      <c r="E136" s="9">
        <v>110</v>
      </c>
    </row>
    <row r="137" spans="1:5" ht="14.25" customHeight="1" x14ac:dyDescent="0.3">
      <c r="A137" s="7" t="s">
        <v>46</v>
      </c>
      <c r="B137" s="1" t="s">
        <v>4</v>
      </c>
      <c r="C137" s="1" t="s">
        <v>52</v>
      </c>
      <c r="D137" s="1" t="str">
        <f t="shared" si="0"/>
        <v>Kick's Célébration-Worlds-On time</v>
      </c>
      <c r="E137" s="9">
        <v>135</v>
      </c>
    </row>
    <row r="138" spans="1:5" ht="14.25" customHeight="1" x14ac:dyDescent="0.3">
      <c r="A138" s="7" t="s">
        <v>46</v>
      </c>
      <c r="B138" s="1" t="s">
        <v>4</v>
      </c>
      <c r="C138" s="1" t="s">
        <v>53</v>
      </c>
      <c r="D138" s="1" t="str">
        <f t="shared" si="0"/>
        <v>Kick's Célébration-Worlds-Late</v>
      </c>
      <c r="E138" s="9">
        <v>180</v>
      </c>
    </row>
    <row r="139" spans="1:5" ht="14.25" customHeight="1" x14ac:dyDescent="0.3">
      <c r="A139" s="7" t="s">
        <v>46</v>
      </c>
      <c r="B139" s="1" t="s">
        <v>4</v>
      </c>
      <c r="C139" s="1" t="s">
        <v>60</v>
      </c>
      <c r="D139" s="1" t="str">
        <f t="shared" si="0"/>
        <v>Kick's Célébration-Worlds-Last call</v>
      </c>
      <c r="E139" s="9">
        <v>230</v>
      </c>
    </row>
    <row r="140" spans="1:5" ht="14.25" customHeight="1" x14ac:dyDescent="0.3">
      <c r="A140" s="7" t="s">
        <v>46</v>
      </c>
      <c r="B140" s="1" t="s">
        <v>7</v>
      </c>
      <c r="C140" s="1" t="s">
        <v>51</v>
      </c>
      <c r="D140" s="1" t="str">
        <f t="shared" si="0"/>
        <v>Kick's Célébration-Prep-Early Bird</v>
      </c>
      <c r="E140" s="9">
        <v>95</v>
      </c>
    </row>
    <row r="141" spans="1:5" ht="14.25" customHeight="1" x14ac:dyDescent="0.3">
      <c r="A141" s="7" t="s">
        <v>46</v>
      </c>
      <c r="B141" s="1" t="s">
        <v>7</v>
      </c>
      <c r="C141" s="1" t="s">
        <v>52</v>
      </c>
      <c r="D141" s="1" t="str">
        <f t="shared" si="0"/>
        <v>Kick's Célébration-Prep-On time</v>
      </c>
      <c r="E141" s="9">
        <v>95</v>
      </c>
    </row>
    <row r="142" spans="1:5" ht="14.25" customHeight="1" x14ac:dyDescent="0.3">
      <c r="A142" s="7" t="s">
        <v>46</v>
      </c>
      <c r="B142" s="1" t="s">
        <v>7</v>
      </c>
      <c r="C142" s="1" t="s">
        <v>53</v>
      </c>
      <c r="D142" s="1" t="str">
        <f t="shared" si="0"/>
        <v>Kick's Célébration-Prep-Late</v>
      </c>
      <c r="E142" s="9">
        <v>120</v>
      </c>
    </row>
    <row r="143" spans="1:5" ht="14.25" customHeight="1" x14ac:dyDescent="0.3">
      <c r="A143" s="7" t="s">
        <v>46</v>
      </c>
      <c r="B143" s="1" t="s">
        <v>7</v>
      </c>
      <c r="C143" s="1" t="s">
        <v>60</v>
      </c>
      <c r="D143" s="1" t="str">
        <f t="shared" si="0"/>
        <v>Kick's Célébration-Prep-Last call</v>
      </c>
      <c r="E143" s="9">
        <v>120</v>
      </c>
    </row>
    <row r="144" spans="1:5" ht="14.25" customHeight="1" x14ac:dyDescent="0.3">
      <c r="A144" s="7" t="s">
        <v>46</v>
      </c>
      <c r="B144" s="1" t="s">
        <v>9</v>
      </c>
      <c r="C144" s="1" t="s">
        <v>51</v>
      </c>
      <c r="D144" s="1" t="str">
        <f t="shared" si="0"/>
        <v>Kick's Célébration-Besoins-Early Bird</v>
      </c>
      <c r="E144" s="9">
        <f t="shared" ref="E144:E147" si="5">ROUND(E132*0.5,2)</f>
        <v>47.5</v>
      </c>
    </row>
    <row r="145" spans="1:5" ht="14.25" customHeight="1" x14ac:dyDescent="0.3">
      <c r="A145" s="7" t="s">
        <v>46</v>
      </c>
      <c r="B145" s="1" t="s">
        <v>9</v>
      </c>
      <c r="C145" s="1" t="s">
        <v>52</v>
      </c>
      <c r="D145" s="1" t="str">
        <f t="shared" si="0"/>
        <v>Kick's Célébration-Besoins-On time</v>
      </c>
      <c r="E145" s="9">
        <f t="shared" si="5"/>
        <v>52.5</v>
      </c>
    </row>
    <row r="146" spans="1:5" ht="14.25" customHeight="1" x14ac:dyDescent="0.3">
      <c r="A146" s="7" t="s">
        <v>46</v>
      </c>
      <c r="B146" s="1" t="s">
        <v>9</v>
      </c>
      <c r="C146" s="1" t="s">
        <v>53</v>
      </c>
      <c r="D146" s="1" t="str">
        <f t="shared" si="0"/>
        <v>Kick's Célébration-Besoins-Late</v>
      </c>
      <c r="E146" s="9">
        <f t="shared" si="5"/>
        <v>60</v>
      </c>
    </row>
    <row r="147" spans="1:5" ht="14.25" customHeight="1" x14ac:dyDescent="0.3">
      <c r="A147" s="7" t="s">
        <v>46</v>
      </c>
      <c r="B147" s="1" t="s">
        <v>9</v>
      </c>
      <c r="C147" s="1" t="s">
        <v>60</v>
      </c>
      <c r="D147" s="1" t="str">
        <f t="shared" si="0"/>
        <v>Kick's Célébration-Besoins-Last call</v>
      </c>
      <c r="E147" s="9">
        <f t="shared" si="5"/>
        <v>90</v>
      </c>
    </row>
    <row r="148" spans="1:5" ht="14.25" customHeight="1" x14ac:dyDescent="0.3">
      <c r="A148" s="7" t="s">
        <v>46</v>
      </c>
      <c r="B148" s="1" t="s">
        <v>10</v>
      </c>
      <c r="C148" s="1" t="s">
        <v>51</v>
      </c>
      <c r="D148" s="1" t="str">
        <f t="shared" si="0"/>
        <v>Kick's Célébration-Demo-Early Bird</v>
      </c>
      <c r="E148" s="9">
        <f t="shared" ref="E148:E151" si="6">ROUND(E136*0.25,2)</f>
        <v>27.5</v>
      </c>
    </row>
    <row r="149" spans="1:5" ht="14.25" customHeight="1" x14ac:dyDescent="0.3">
      <c r="A149" s="7" t="s">
        <v>46</v>
      </c>
      <c r="B149" s="1" t="s">
        <v>10</v>
      </c>
      <c r="C149" s="1" t="s">
        <v>52</v>
      </c>
      <c r="D149" s="1" t="str">
        <f t="shared" si="0"/>
        <v>Kick's Célébration-Demo-On time</v>
      </c>
      <c r="E149" s="9">
        <f t="shared" si="6"/>
        <v>33.75</v>
      </c>
    </row>
    <row r="150" spans="1:5" ht="14.25" customHeight="1" x14ac:dyDescent="0.3">
      <c r="A150" s="7" t="s">
        <v>46</v>
      </c>
      <c r="B150" s="1" t="s">
        <v>10</v>
      </c>
      <c r="C150" s="1" t="s">
        <v>53</v>
      </c>
      <c r="D150" s="1" t="str">
        <f t="shared" si="0"/>
        <v>Kick's Célébration-Demo-Late</v>
      </c>
      <c r="E150" s="9">
        <f t="shared" si="6"/>
        <v>45</v>
      </c>
    </row>
    <row r="151" spans="1:5" ht="14.25" customHeight="1" x14ac:dyDescent="0.3">
      <c r="A151" s="7" t="s">
        <v>46</v>
      </c>
      <c r="B151" s="1" t="s">
        <v>10</v>
      </c>
      <c r="C151" s="1" t="s">
        <v>60</v>
      </c>
      <c r="D151" s="1" t="str">
        <f t="shared" si="0"/>
        <v>Kick's Célébration-Demo-Last call</v>
      </c>
      <c r="E151" s="9">
        <f t="shared" si="6"/>
        <v>57.5</v>
      </c>
    </row>
    <row r="152" spans="1:5" ht="14.25" customHeight="1" x14ac:dyDescent="0.3">
      <c r="A152" s="1" t="s">
        <v>47</v>
      </c>
      <c r="B152" s="1" t="s">
        <v>2</v>
      </c>
      <c r="C152" s="1" t="s">
        <v>51</v>
      </c>
      <c r="D152" s="1" t="str">
        <f t="shared" si="0"/>
        <v>Cheer Up 4 Kids-Normal-Early Bird</v>
      </c>
      <c r="E152" s="9">
        <v>45</v>
      </c>
    </row>
    <row r="153" spans="1:5" ht="14.25" customHeight="1" x14ac:dyDescent="0.3">
      <c r="A153" s="1" t="s">
        <v>47</v>
      </c>
      <c r="B153" s="1" t="s">
        <v>2</v>
      </c>
      <c r="C153" s="1" t="s">
        <v>52</v>
      </c>
      <c r="D153" s="1" t="str">
        <f t="shared" si="0"/>
        <v>Cheer Up 4 Kids-Normal-On time</v>
      </c>
      <c r="E153" s="9">
        <v>50</v>
      </c>
    </row>
    <row r="154" spans="1:5" ht="14.25" customHeight="1" x14ac:dyDescent="0.3">
      <c r="A154" s="1" t="s">
        <v>47</v>
      </c>
      <c r="B154" s="1" t="s">
        <v>2</v>
      </c>
      <c r="C154" s="1" t="s">
        <v>60</v>
      </c>
      <c r="D154" s="1" t="str">
        <f t="shared" si="0"/>
        <v>Cheer Up 4 Kids-Normal-Last call</v>
      </c>
      <c r="E154" s="9">
        <v>60</v>
      </c>
    </row>
    <row r="155" spans="1:5" ht="14.25" customHeight="1" x14ac:dyDescent="0.3">
      <c r="A155" s="1" t="s">
        <v>47</v>
      </c>
      <c r="B155" s="1" t="s">
        <v>4</v>
      </c>
      <c r="C155" s="1" t="s">
        <v>51</v>
      </c>
      <c r="D155" s="1" t="str">
        <f t="shared" si="0"/>
        <v>Cheer Up 4 Kids-Worlds-Early Bird</v>
      </c>
      <c r="E155" s="9">
        <v>45</v>
      </c>
    </row>
    <row r="156" spans="1:5" ht="14.25" customHeight="1" x14ac:dyDescent="0.3">
      <c r="A156" s="1" t="s">
        <v>47</v>
      </c>
      <c r="B156" s="1" t="s">
        <v>4</v>
      </c>
      <c r="C156" s="1" t="s">
        <v>52</v>
      </c>
      <c r="D156" s="1" t="str">
        <f t="shared" si="0"/>
        <v>Cheer Up 4 Kids-Worlds-On time</v>
      </c>
      <c r="E156" s="9">
        <v>50</v>
      </c>
    </row>
    <row r="157" spans="1:5" ht="14.25" customHeight="1" x14ac:dyDescent="0.3">
      <c r="A157" s="1" t="s">
        <v>47</v>
      </c>
      <c r="B157" s="1" t="s">
        <v>4</v>
      </c>
      <c r="C157" s="1" t="s">
        <v>60</v>
      </c>
      <c r="D157" s="1" t="str">
        <f t="shared" si="0"/>
        <v>Cheer Up 4 Kids-Worlds-Last call</v>
      </c>
      <c r="E157" s="9">
        <v>60</v>
      </c>
    </row>
    <row r="158" spans="1:5" ht="14.25" customHeight="1" x14ac:dyDescent="0.3">
      <c r="A158" s="1" t="s">
        <v>47</v>
      </c>
      <c r="B158" s="1" t="s">
        <v>7</v>
      </c>
      <c r="C158" s="1" t="s">
        <v>51</v>
      </c>
      <c r="D158" s="1" t="str">
        <f t="shared" si="0"/>
        <v>Cheer Up 4 Kids-Prep-Early Bird</v>
      </c>
      <c r="E158" s="9">
        <v>45</v>
      </c>
    </row>
    <row r="159" spans="1:5" ht="14.25" customHeight="1" x14ac:dyDescent="0.3">
      <c r="A159" s="1" t="s">
        <v>47</v>
      </c>
      <c r="B159" s="1" t="s">
        <v>7</v>
      </c>
      <c r="C159" s="1" t="s">
        <v>52</v>
      </c>
      <c r="D159" s="1" t="str">
        <f t="shared" si="0"/>
        <v>Cheer Up 4 Kids-Prep-On time</v>
      </c>
      <c r="E159" s="9">
        <v>45</v>
      </c>
    </row>
    <row r="160" spans="1:5" ht="14.25" customHeight="1" x14ac:dyDescent="0.3">
      <c r="A160" s="1" t="s">
        <v>47</v>
      </c>
      <c r="B160" s="1" t="s">
        <v>7</v>
      </c>
      <c r="C160" s="1" t="s">
        <v>60</v>
      </c>
      <c r="D160" s="1" t="str">
        <f t="shared" si="0"/>
        <v>Cheer Up 4 Kids-Prep-Last call</v>
      </c>
      <c r="E160" s="9">
        <v>60</v>
      </c>
    </row>
    <row r="161" spans="1:5" ht="14.25" customHeight="1" x14ac:dyDescent="0.3">
      <c r="A161" s="1" t="s">
        <v>47</v>
      </c>
      <c r="B161" s="1" t="s">
        <v>9</v>
      </c>
      <c r="C161" s="1" t="s">
        <v>51</v>
      </c>
      <c r="D161" s="1" t="str">
        <f t="shared" si="0"/>
        <v>Cheer Up 4 Kids-Besoins-Early Bird</v>
      </c>
      <c r="E161" s="9">
        <f t="shared" ref="E161:E163" si="7">ROUND(E152*0.5,2)</f>
        <v>22.5</v>
      </c>
    </row>
    <row r="162" spans="1:5" ht="14.25" customHeight="1" x14ac:dyDescent="0.3">
      <c r="A162" s="1" t="s">
        <v>47</v>
      </c>
      <c r="B162" s="1" t="s">
        <v>9</v>
      </c>
      <c r="C162" s="1" t="s">
        <v>52</v>
      </c>
      <c r="D162" s="1" t="str">
        <f t="shared" si="0"/>
        <v>Cheer Up 4 Kids-Besoins-On time</v>
      </c>
      <c r="E162" s="9">
        <f t="shared" si="7"/>
        <v>25</v>
      </c>
    </row>
    <row r="163" spans="1:5" ht="14.25" customHeight="1" x14ac:dyDescent="0.3">
      <c r="A163" s="1" t="s">
        <v>47</v>
      </c>
      <c r="B163" s="1" t="s">
        <v>9</v>
      </c>
      <c r="C163" s="1" t="s">
        <v>60</v>
      </c>
      <c r="D163" s="1" t="str">
        <f t="shared" si="0"/>
        <v>Cheer Up 4 Kids-Besoins-Last call</v>
      </c>
      <c r="E163" s="9">
        <f t="shared" si="7"/>
        <v>30</v>
      </c>
    </row>
    <row r="164" spans="1:5" ht="14.25" customHeight="1" x14ac:dyDescent="0.3">
      <c r="A164" s="1" t="s">
        <v>47</v>
      </c>
      <c r="B164" s="1" t="s">
        <v>10</v>
      </c>
      <c r="C164" s="1" t="s">
        <v>51</v>
      </c>
      <c r="D164" s="1" t="str">
        <f t="shared" si="0"/>
        <v>Cheer Up 4 Kids-Demo-Early Bird</v>
      </c>
      <c r="E164" s="9">
        <f t="shared" ref="E164:E166" si="8">ROUND(E158*0.25,2)</f>
        <v>11.25</v>
      </c>
    </row>
    <row r="165" spans="1:5" ht="14.25" customHeight="1" x14ac:dyDescent="0.3">
      <c r="A165" s="1" t="s">
        <v>47</v>
      </c>
      <c r="B165" s="1" t="s">
        <v>10</v>
      </c>
      <c r="C165" s="1" t="s">
        <v>52</v>
      </c>
      <c r="D165" s="1" t="str">
        <f t="shared" si="0"/>
        <v>Cheer Up 4 Kids-Demo-On time</v>
      </c>
      <c r="E165" s="9">
        <f t="shared" si="8"/>
        <v>11.25</v>
      </c>
    </row>
    <row r="166" spans="1:5" ht="14.25" customHeight="1" x14ac:dyDescent="0.3">
      <c r="A166" s="1" t="s">
        <v>47</v>
      </c>
      <c r="B166" s="1" t="s">
        <v>10</v>
      </c>
      <c r="C166" s="1" t="s">
        <v>60</v>
      </c>
      <c r="D166" s="1" t="str">
        <f t="shared" si="0"/>
        <v>Cheer Up 4 Kids-Demo-Last call</v>
      </c>
      <c r="E166" s="9">
        <f t="shared" si="8"/>
        <v>15</v>
      </c>
    </row>
    <row r="167" spans="1:5" ht="14.25" customHeight="1" x14ac:dyDescent="0.3">
      <c r="A167" s="1" t="s">
        <v>48</v>
      </c>
      <c r="B167" s="1" t="s">
        <v>2</v>
      </c>
      <c r="C167" s="1" t="s">
        <v>51</v>
      </c>
      <c r="D167" s="1" t="str">
        <f t="shared" si="0"/>
        <v>CheerCup-Normal-Early Bird</v>
      </c>
      <c r="E167" s="9">
        <v>50</v>
      </c>
    </row>
    <row r="168" spans="1:5" ht="14.25" customHeight="1" x14ac:dyDescent="0.3">
      <c r="A168" s="1" t="s">
        <v>48</v>
      </c>
      <c r="B168" s="1" t="s">
        <v>2</v>
      </c>
      <c r="C168" s="1" t="s">
        <v>52</v>
      </c>
      <c r="D168" s="1" t="str">
        <f t="shared" si="0"/>
        <v>CheerCup-Normal-On time</v>
      </c>
      <c r="E168" s="9">
        <v>60</v>
      </c>
    </row>
    <row r="169" spans="1:5" ht="14.25" customHeight="1" x14ac:dyDescent="0.3">
      <c r="A169" s="1" t="s">
        <v>48</v>
      </c>
      <c r="B169" s="1" t="s">
        <v>2</v>
      </c>
      <c r="C169" s="1" t="s">
        <v>60</v>
      </c>
      <c r="D169" s="1" t="str">
        <f t="shared" si="0"/>
        <v>CheerCup-Normal-Last call</v>
      </c>
      <c r="E169" s="9">
        <v>75</v>
      </c>
    </row>
    <row r="170" spans="1:5" ht="14.25" customHeight="1" x14ac:dyDescent="0.3">
      <c r="A170" s="1" t="s">
        <v>48</v>
      </c>
      <c r="B170" s="1" t="s">
        <v>4</v>
      </c>
      <c r="C170" s="1" t="s">
        <v>51</v>
      </c>
      <c r="D170" s="1" t="str">
        <f t="shared" si="0"/>
        <v>CheerCup-Worlds-Early Bird</v>
      </c>
      <c r="E170" s="9">
        <v>50</v>
      </c>
    </row>
    <row r="171" spans="1:5" ht="14.25" customHeight="1" x14ac:dyDescent="0.3">
      <c r="A171" s="1" t="s">
        <v>48</v>
      </c>
      <c r="B171" s="1" t="s">
        <v>4</v>
      </c>
      <c r="C171" s="1" t="s">
        <v>52</v>
      </c>
      <c r="D171" s="1" t="str">
        <f t="shared" si="0"/>
        <v>CheerCup-Worlds-On time</v>
      </c>
      <c r="E171" s="9">
        <v>60</v>
      </c>
    </row>
    <row r="172" spans="1:5" ht="14.25" customHeight="1" x14ac:dyDescent="0.3">
      <c r="A172" s="1" t="s">
        <v>48</v>
      </c>
      <c r="B172" s="1" t="s">
        <v>4</v>
      </c>
      <c r="C172" s="1" t="s">
        <v>60</v>
      </c>
      <c r="D172" s="1" t="str">
        <f t="shared" si="0"/>
        <v>CheerCup-Worlds-Last call</v>
      </c>
      <c r="E172" s="9">
        <v>75</v>
      </c>
    </row>
    <row r="173" spans="1:5" ht="14.25" customHeight="1" x14ac:dyDescent="0.3">
      <c r="A173" s="1" t="s">
        <v>48</v>
      </c>
      <c r="B173" s="1" t="s">
        <v>7</v>
      </c>
      <c r="C173" s="1" t="s">
        <v>51</v>
      </c>
      <c r="D173" s="1" t="str">
        <f t="shared" si="0"/>
        <v>CheerCup-Prep-Early Bird</v>
      </c>
      <c r="E173" s="9">
        <v>50</v>
      </c>
    </row>
    <row r="174" spans="1:5" ht="14.25" customHeight="1" x14ac:dyDescent="0.3">
      <c r="A174" s="1" t="s">
        <v>48</v>
      </c>
      <c r="B174" s="1" t="s">
        <v>7</v>
      </c>
      <c r="C174" s="1" t="s">
        <v>52</v>
      </c>
      <c r="D174" s="1" t="str">
        <f t="shared" si="0"/>
        <v>CheerCup-Prep-On time</v>
      </c>
      <c r="E174" s="9">
        <v>50</v>
      </c>
    </row>
    <row r="175" spans="1:5" ht="14.25" customHeight="1" x14ac:dyDescent="0.3">
      <c r="A175" s="1" t="s">
        <v>48</v>
      </c>
      <c r="B175" s="1" t="s">
        <v>7</v>
      </c>
      <c r="C175" s="1" t="s">
        <v>60</v>
      </c>
      <c r="D175" s="1" t="str">
        <f t="shared" si="0"/>
        <v>CheerCup-Prep-Last call</v>
      </c>
      <c r="E175" s="9">
        <v>75</v>
      </c>
    </row>
    <row r="176" spans="1:5" ht="14.25" customHeight="1" x14ac:dyDescent="0.3">
      <c r="A176" s="1" t="s">
        <v>48</v>
      </c>
      <c r="B176" s="1" t="s">
        <v>9</v>
      </c>
      <c r="C176" s="1" t="s">
        <v>51</v>
      </c>
      <c r="D176" s="1" t="str">
        <f t="shared" si="0"/>
        <v>CheerCup-Besoins-Early Bird</v>
      </c>
      <c r="E176" s="9">
        <f t="shared" ref="E176:E178" si="9">ROUND(E167*0.5,2)</f>
        <v>25</v>
      </c>
    </row>
    <row r="177" spans="1:5" ht="14.25" customHeight="1" x14ac:dyDescent="0.3">
      <c r="A177" s="1" t="s">
        <v>48</v>
      </c>
      <c r="B177" s="1" t="s">
        <v>9</v>
      </c>
      <c r="C177" s="1" t="s">
        <v>52</v>
      </c>
      <c r="D177" s="1" t="str">
        <f t="shared" si="0"/>
        <v>CheerCup-Besoins-On time</v>
      </c>
      <c r="E177" s="9">
        <f t="shared" si="9"/>
        <v>30</v>
      </c>
    </row>
    <row r="178" spans="1:5" ht="14.25" customHeight="1" x14ac:dyDescent="0.3">
      <c r="A178" s="1" t="s">
        <v>48</v>
      </c>
      <c r="B178" s="1" t="s">
        <v>9</v>
      </c>
      <c r="C178" s="1" t="s">
        <v>60</v>
      </c>
      <c r="D178" s="1" t="str">
        <f t="shared" si="0"/>
        <v>CheerCup-Besoins-Last call</v>
      </c>
      <c r="E178" s="9">
        <f t="shared" si="9"/>
        <v>37.5</v>
      </c>
    </row>
    <row r="179" spans="1:5" ht="14.25" customHeight="1" x14ac:dyDescent="0.3">
      <c r="A179" s="1" t="s">
        <v>48</v>
      </c>
      <c r="B179" s="1" t="s">
        <v>10</v>
      </c>
      <c r="C179" s="1" t="s">
        <v>51</v>
      </c>
      <c r="D179" s="1" t="str">
        <f t="shared" si="0"/>
        <v>CheerCup-Demo-Early Bird</v>
      </c>
      <c r="E179" s="9">
        <f t="shared" ref="E179:E181" si="10">ROUND(E167*0.25,2)</f>
        <v>12.5</v>
      </c>
    </row>
    <row r="180" spans="1:5" ht="14.25" customHeight="1" x14ac:dyDescent="0.3">
      <c r="A180" s="1" t="s">
        <v>48</v>
      </c>
      <c r="B180" s="1" t="s">
        <v>10</v>
      </c>
      <c r="C180" s="1" t="s">
        <v>52</v>
      </c>
      <c r="D180" s="1" t="str">
        <f t="shared" si="0"/>
        <v>CheerCup-Demo-On time</v>
      </c>
      <c r="E180" s="9">
        <f t="shared" si="10"/>
        <v>15</v>
      </c>
    </row>
    <row r="181" spans="1:5" ht="14.25" customHeight="1" x14ac:dyDescent="0.3">
      <c r="A181" s="1" t="s">
        <v>48</v>
      </c>
      <c r="B181" s="1" t="s">
        <v>10</v>
      </c>
      <c r="C181" s="1" t="s">
        <v>60</v>
      </c>
      <c r="D181" s="1" t="str">
        <f t="shared" si="0"/>
        <v>CheerCup-Demo-Last call</v>
      </c>
      <c r="E181" s="9">
        <f t="shared" si="10"/>
        <v>18.75</v>
      </c>
    </row>
    <row r="182" spans="1:5" ht="14.25" customHeight="1" x14ac:dyDescent="0.3">
      <c r="A182" s="1" t="s">
        <v>49</v>
      </c>
      <c r="B182" s="1" t="s">
        <v>2</v>
      </c>
      <c r="C182" s="1" t="s">
        <v>51</v>
      </c>
      <c r="D182" s="1" t="str">
        <f t="shared" ref="D182:D211" si="11">_xlfn.CONCAT(A182,"-",B182,"-",C182)</f>
        <v>Graduation Mtl-Normal-Early Bird</v>
      </c>
      <c r="E182" s="9">
        <v>40</v>
      </c>
    </row>
    <row r="183" spans="1:5" ht="14.25" customHeight="1" x14ac:dyDescent="0.3">
      <c r="A183" s="1" t="s">
        <v>49</v>
      </c>
      <c r="B183" s="1" t="s">
        <v>2</v>
      </c>
      <c r="C183" s="1" t="s">
        <v>52</v>
      </c>
      <c r="D183" s="1" t="str">
        <f t="shared" si="11"/>
        <v>Graduation Mtl-Normal-On time</v>
      </c>
      <c r="E183" s="9">
        <v>50</v>
      </c>
    </row>
    <row r="184" spans="1:5" ht="14.25" customHeight="1" x14ac:dyDescent="0.3">
      <c r="A184" s="1" t="s">
        <v>49</v>
      </c>
      <c r="B184" s="1" t="s">
        <v>2</v>
      </c>
      <c r="C184" s="1" t="s">
        <v>60</v>
      </c>
      <c r="D184" s="1" t="str">
        <f t="shared" si="11"/>
        <v>Graduation Mtl-Normal-Last call</v>
      </c>
      <c r="E184" s="9">
        <v>65</v>
      </c>
    </row>
    <row r="185" spans="1:5" ht="14.25" customHeight="1" x14ac:dyDescent="0.3">
      <c r="A185" s="1" t="s">
        <v>49</v>
      </c>
      <c r="B185" s="1" t="s">
        <v>4</v>
      </c>
      <c r="C185" s="1" t="s">
        <v>51</v>
      </c>
      <c r="D185" s="1" t="str">
        <f t="shared" si="11"/>
        <v>Graduation Mtl-Worlds-Early Bird</v>
      </c>
      <c r="E185" s="9">
        <v>40</v>
      </c>
    </row>
    <row r="186" spans="1:5" ht="14.25" customHeight="1" x14ac:dyDescent="0.3">
      <c r="A186" s="1" t="s">
        <v>49</v>
      </c>
      <c r="B186" s="1" t="s">
        <v>4</v>
      </c>
      <c r="C186" s="1" t="s">
        <v>52</v>
      </c>
      <c r="D186" s="1" t="str">
        <f t="shared" si="11"/>
        <v>Graduation Mtl-Worlds-On time</v>
      </c>
      <c r="E186" s="9">
        <v>50</v>
      </c>
    </row>
    <row r="187" spans="1:5" ht="14.25" customHeight="1" x14ac:dyDescent="0.3">
      <c r="A187" s="1" t="s">
        <v>49</v>
      </c>
      <c r="B187" s="1" t="s">
        <v>4</v>
      </c>
      <c r="C187" s="1" t="s">
        <v>60</v>
      </c>
      <c r="D187" s="1" t="str">
        <f t="shared" si="11"/>
        <v>Graduation Mtl-Worlds-Last call</v>
      </c>
      <c r="E187" s="9">
        <v>65</v>
      </c>
    </row>
    <row r="188" spans="1:5" ht="14.25" customHeight="1" x14ac:dyDescent="0.3">
      <c r="A188" s="1" t="s">
        <v>49</v>
      </c>
      <c r="B188" s="1" t="s">
        <v>7</v>
      </c>
      <c r="C188" s="1" t="s">
        <v>51</v>
      </c>
      <c r="D188" s="1" t="str">
        <f t="shared" si="11"/>
        <v>Graduation Mtl-Prep-Early Bird</v>
      </c>
      <c r="E188" s="9">
        <v>40</v>
      </c>
    </row>
    <row r="189" spans="1:5" ht="14.25" customHeight="1" x14ac:dyDescent="0.3">
      <c r="A189" s="1" t="s">
        <v>49</v>
      </c>
      <c r="B189" s="1" t="s">
        <v>7</v>
      </c>
      <c r="C189" s="1" t="s">
        <v>52</v>
      </c>
      <c r="D189" s="1" t="str">
        <f t="shared" si="11"/>
        <v>Graduation Mtl-Prep-On time</v>
      </c>
      <c r="E189" s="9">
        <v>40</v>
      </c>
    </row>
    <row r="190" spans="1:5" ht="14.25" customHeight="1" x14ac:dyDescent="0.3">
      <c r="A190" s="1" t="s">
        <v>49</v>
      </c>
      <c r="B190" s="1" t="s">
        <v>7</v>
      </c>
      <c r="C190" s="1" t="s">
        <v>60</v>
      </c>
      <c r="D190" s="1" t="str">
        <f t="shared" si="11"/>
        <v>Graduation Mtl-Prep-Last call</v>
      </c>
      <c r="E190" s="9">
        <v>65</v>
      </c>
    </row>
    <row r="191" spans="1:5" ht="14.25" customHeight="1" x14ac:dyDescent="0.3">
      <c r="A191" s="1" t="s">
        <v>49</v>
      </c>
      <c r="B191" s="1" t="s">
        <v>9</v>
      </c>
      <c r="C191" s="1" t="s">
        <v>51</v>
      </c>
      <c r="D191" s="1" t="str">
        <f t="shared" si="11"/>
        <v>Graduation Mtl-Besoins-Early Bird</v>
      </c>
      <c r="E191" s="9">
        <f t="shared" ref="E191:E193" si="12">ROUND(E182*0.5,2)</f>
        <v>20</v>
      </c>
    </row>
    <row r="192" spans="1:5" ht="14.25" customHeight="1" x14ac:dyDescent="0.3">
      <c r="A192" s="1" t="s">
        <v>49</v>
      </c>
      <c r="B192" s="1" t="s">
        <v>9</v>
      </c>
      <c r="C192" s="1" t="s">
        <v>52</v>
      </c>
      <c r="D192" s="1" t="str">
        <f t="shared" si="11"/>
        <v>Graduation Mtl-Besoins-On time</v>
      </c>
      <c r="E192" s="9">
        <f t="shared" si="12"/>
        <v>25</v>
      </c>
    </row>
    <row r="193" spans="1:5" ht="14.25" customHeight="1" x14ac:dyDescent="0.3">
      <c r="A193" s="1" t="s">
        <v>49</v>
      </c>
      <c r="B193" s="1" t="s">
        <v>9</v>
      </c>
      <c r="C193" s="1" t="s">
        <v>60</v>
      </c>
      <c r="D193" s="1" t="str">
        <f t="shared" si="11"/>
        <v>Graduation Mtl-Besoins-Last call</v>
      </c>
      <c r="E193" s="9">
        <f t="shared" si="12"/>
        <v>32.5</v>
      </c>
    </row>
    <row r="194" spans="1:5" ht="14.25" customHeight="1" x14ac:dyDescent="0.3">
      <c r="A194" s="1" t="s">
        <v>49</v>
      </c>
      <c r="B194" s="1" t="s">
        <v>10</v>
      </c>
      <c r="C194" s="1" t="s">
        <v>51</v>
      </c>
      <c r="D194" s="1" t="str">
        <f t="shared" si="11"/>
        <v>Graduation Mtl-Demo-Early Bird</v>
      </c>
      <c r="E194" s="9">
        <f t="shared" ref="E194:E196" si="13">ROUND(E188*0.25,2)</f>
        <v>10</v>
      </c>
    </row>
    <row r="195" spans="1:5" ht="14.25" customHeight="1" x14ac:dyDescent="0.3">
      <c r="A195" s="1" t="s">
        <v>49</v>
      </c>
      <c r="B195" s="1" t="s">
        <v>10</v>
      </c>
      <c r="C195" s="1" t="s">
        <v>52</v>
      </c>
      <c r="D195" s="1" t="str">
        <f t="shared" si="11"/>
        <v>Graduation Mtl-Demo-On time</v>
      </c>
      <c r="E195" s="9">
        <f t="shared" si="13"/>
        <v>10</v>
      </c>
    </row>
    <row r="196" spans="1:5" ht="14.25" customHeight="1" x14ac:dyDescent="0.3">
      <c r="A196" s="1" t="s">
        <v>49</v>
      </c>
      <c r="B196" s="1" t="s">
        <v>10</v>
      </c>
      <c r="C196" s="1" t="s">
        <v>60</v>
      </c>
      <c r="D196" s="1" t="str">
        <f t="shared" si="11"/>
        <v>Graduation Mtl-Demo-Last call</v>
      </c>
      <c r="E196" s="9">
        <f t="shared" si="13"/>
        <v>16.25</v>
      </c>
    </row>
    <row r="197" spans="1:5" ht="14.25" customHeight="1" x14ac:dyDescent="0.3">
      <c r="A197" s="1" t="s">
        <v>50</v>
      </c>
      <c r="B197" s="1" t="s">
        <v>2</v>
      </c>
      <c r="C197" s="1" t="s">
        <v>51</v>
      </c>
      <c r="D197" s="1" t="str">
        <f t="shared" si="11"/>
        <v>Graduation Qc-Normal-Early Bird</v>
      </c>
      <c r="E197" s="9">
        <v>40</v>
      </c>
    </row>
    <row r="198" spans="1:5" ht="14.25" customHeight="1" x14ac:dyDescent="0.3">
      <c r="A198" s="1" t="s">
        <v>50</v>
      </c>
      <c r="B198" s="1" t="s">
        <v>2</v>
      </c>
      <c r="C198" s="1" t="s">
        <v>52</v>
      </c>
      <c r="D198" s="1" t="str">
        <f t="shared" si="11"/>
        <v>Graduation Qc-Normal-On time</v>
      </c>
      <c r="E198" s="9">
        <v>50</v>
      </c>
    </row>
    <row r="199" spans="1:5" ht="14.25" customHeight="1" x14ac:dyDescent="0.3">
      <c r="A199" s="1" t="s">
        <v>50</v>
      </c>
      <c r="B199" s="1" t="s">
        <v>2</v>
      </c>
      <c r="C199" s="1" t="s">
        <v>60</v>
      </c>
      <c r="D199" s="1" t="str">
        <f t="shared" si="11"/>
        <v>Graduation Qc-Normal-Last call</v>
      </c>
      <c r="E199" s="9">
        <v>65</v>
      </c>
    </row>
    <row r="200" spans="1:5" ht="14.25" customHeight="1" x14ac:dyDescent="0.3">
      <c r="A200" s="1" t="s">
        <v>50</v>
      </c>
      <c r="B200" s="1" t="s">
        <v>4</v>
      </c>
      <c r="C200" s="1" t="s">
        <v>51</v>
      </c>
      <c r="D200" s="1" t="str">
        <f t="shared" si="11"/>
        <v>Graduation Qc-Worlds-Early Bird</v>
      </c>
      <c r="E200" s="9">
        <v>40</v>
      </c>
    </row>
    <row r="201" spans="1:5" ht="14.25" customHeight="1" x14ac:dyDescent="0.3">
      <c r="A201" s="1" t="s">
        <v>50</v>
      </c>
      <c r="B201" s="1" t="s">
        <v>4</v>
      </c>
      <c r="C201" s="1" t="s">
        <v>52</v>
      </c>
      <c r="D201" s="1" t="str">
        <f t="shared" si="11"/>
        <v>Graduation Qc-Worlds-On time</v>
      </c>
      <c r="E201" s="9">
        <v>50</v>
      </c>
    </row>
    <row r="202" spans="1:5" ht="14.25" customHeight="1" x14ac:dyDescent="0.3">
      <c r="A202" s="1" t="s">
        <v>50</v>
      </c>
      <c r="B202" s="1" t="s">
        <v>4</v>
      </c>
      <c r="C202" s="1" t="s">
        <v>60</v>
      </c>
      <c r="D202" s="1" t="str">
        <f t="shared" si="11"/>
        <v>Graduation Qc-Worlds-Last call</v>
      </c>
      <c r="E202" s="9">
        <v>65</v>
      </c>
    </row>
    <row r="203" spans="1:5" ht="14.25" customHeight="1" x14ac:dyDescent="0.3">
      <c r="A203" s="1" t="s">
        <v>50</v>
      </c>
      <c r="B203" s="1" t="s">
        <v>7</v>
      </c>
      <c r="C203" s="1" t="s">
        <v>51</v>
      </c>
      <c r="D203" s="1" t="str">
        <f t="shared" si="11"/>
        <v>Graduation Qc-Prep-Early Bird</v>
      </c>
      <c r="E203" s="9">
        <v>40</v>
      </c>
    </row>
    <row r="204" spans="1:5" ht="14.25" customHeight="1" x14ac:dyDescent="0.3">
      <c r="A204" s="1" t="s">
        <v>50</v>
      </c>
      <c r="B204" s="1" t="s">
        <v>7</v>
      </c>
      <c r="C204" s="1" t="s">
        <v>52</v>
      </c>
      <c r="D204" s="1" t="str">
        <f t="shared" si="11"/>
        <v>Graduation Qc-Prep-On time</v>
      </c>
      <c r="E204" s="9">
        <v>40</v>
      </c>
    </row>
    <row r="205" spans="1:5" ht="14.25" customHeight="1" x14ac:dyDescent="0.3">
      <c r="A205" s="1" t="s">
        <v>50</v>
      </c>
      <c r="B205" s="1" t="s">
        <v>7</v>
      </c>
      <c r="C205" s="1" t="s">
        <v>60</v>
      </c>
      <c r="D205" s="1" t="str">
        <f t="shared" si="11"/>
        <v>Graduation Qc-Prep-Last call</v>
      </c>
      <c r="E205" s="9">
        <v>65</v>
      </c>
    </row>
    <row r="206" spans="1:5" ht="14.25" customHeight="1" x14ac:dyDescent="0.3">
      <c r="A206" s="1" t="s">
        <v>50</v>
      </c>
      <c r="B206" s="1" t="s">
        <v>9</v>
      </c>
      <c r="C206" s="1" t="s">
        <v>51</v>
      </c>
      <c r="D206" s="1" t="str">
        <f t="shared" si="11"/>
        <v>Graduation Qc-Besoins-Early Bird</v>
      </c>
      <c r="E206" s="9">
        <f t="shared" ref="E206:E208" si="14">ROUND(E197*0.5,2)</f>
        <v>20</v>
      </c>
    </row>
    <row r="207" spans="1:5" ht="14.25" customHeight="1" x14ac:dyDescent="0.3">
      <c r="A207" s="1" t="s">
        <v>50</v>
      </c>
      <c r="B207" s="1" t="s">
        <v>9</v>
      </c>
      <c r="C207" s="1" t="s">
        <v>52</v>
      </c>
      <c r="D207" s="1" t="str">
        <f t="shared" si="11"/>
        <v>Graduation Qc-Besoins-On time</v>
      </c>
      <c r="E207" s="9">
        <f t="shared" si="14"/>
        <v>25</v>
      </c>
    </row>
    <row r="208" spans="1:5" ht="14.25" customHeight="1" x14ac:dyDescent="0.3">
      <c r="A208" s="1" t="s">
        <v>50</v>
      </c>
      <c r="B208" s="1" t="s">
        <v>9</v>
      </c>
      <c r="C208" s="1" t="s">
        <v>60</v>
      </c>
      <c r="D208" s="1" t="str">
        <f t="shared" si="11"/>
        <v>Graduation Qc-Besoins-Last call</v>
      </c>
      <c r="E208" s="9">
        <f t="shared" si="14"/>
        <v>32.5</v>
      </c>
    </row>
    <row r="209" spans="1:5" ht="14.25" customHeight="1" x14ac:dyDescent="0.3">
      <c r="A209" s="1" t="s">
        <v>50</v>
      </c>
      <c r="B209" s="1" t="s">
        <v>10</v>
      </c>
      <c r="C209" s="1" t="s">
        <v>51</v>
      </c>
      <c r="D209" s="1" t="str">
        <f t="shared" si="11"/>
        <v>Graduation Qc-Demo-Early Bird</v>
      </c>
      <c r="E209" s="9">
        <f t="shared" ref="E209:E211" si="15">ROUND(E203*0.25,2)</f>
        <v>10</v>
      </c>
    </row>
    <row r="210" spans="1:5" ht="14.25" customHeight="1" x14ac:dyDescent="0.3">
      <c r="A210" s="1" t="s">
        <v>50</v>
      </c>
      <c r="B210" s="1" t="s">
        <v>10</v>
      </c>
      <c r="C210" s="1" t="s">
        <v>52</v>
      </c>
      <c r="D210" s="1" t="str">
        <f t="shared" si="11"/>
        <v>Graduation Qc-Demo-On time</v>
      </c>
      <c r="E210" s="9">
        <f t="shared" si="15"/>
        <v>10</v>
      </c>
    </row>
    <row r="211" spans="1:5" ht="14.25" customHeight="1" x14ac:dyDescent="0.3">
      <c r="A211" s="1" t="s">
        <v>50</v>
      </c>
      <c r="B211" s="1" t="s">
        <v>10</v>
      </c>
      <c r="C211" s="1" t="s">
        <v>60</v>
      </c>
      <c r="D211" s="1" t="str">
        <f t="shared" si="11"/>
        <v>Graduation Qc-Demo-Last call</v>
      </c>
      <c r="E211" s="9">
        <f t="shared" si="15"/>
        <v>16.25</v>
      </c>
    </row>
    <row r="212" spans="1:5" ht="14.25" customHeight="1" x14ac:dyDescent="0.3"/>
    <row r="213" spans="1:5" ht="14.25" customHeight="1" x14ac:dyDescent="0.3"/>
    <row r="214" spans="1:5" ht="14.25" customHeight="1" x14ac:dyDescent="0.3"/>
    <row r="215" spans="1:5" ht="14.25" customHeight="1" x14ac:dyDescent="0.3"/>
    <row r="216" spans="1:5" ht="14.25" customHeight="1" x14ac:dyDescent="0.3"/>
    <row r="217" spans="1:5" ht="14.25" customHeight="1" x14ac:dyDescent="0.3"/>
    <row r="218" spans="1:5" ht="14.25" customHeight="1" x14ac:dyDescent="0.3"/>
    <row r="219" spans="1:5" ht="14.25" customHeight="1" x14ac:dyDescent="0.3"/>
    <row r="220" spans="1:5" ht="14.25" customHeight="1" x14ac:dyDescent="0.3"/>
    <row r="221" spans="1:5" ht="14.25" customHeight="1" x14ac:dyDescent="0.3"/>
    <row r="222" spans="1:5" ht="14.25" customHeight="1" x14ac:dyDescent="0.3"/>
    <row r="223" spans="1:5" ht="14.25" customHeight="1" x14ac:dyDescent="0.3"/>
    <row r="224" spans="1:5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</sheetData>
  <sheetProtection algorithmName="SHA-512" hashValue="FkDEEwLu2Zl7O9RaA9n51QzhL3gInicgTia+vwihAf4u3IK6g/Bs44yWvoO3debWPE+aNNVPHxMLyU/dK51Ybw==" saltValue="sbUwdWeWF5VpwTypxmwNKA==" spinCount="100000" sheet="1" selectLockedCells="1" selectUnlockedCells="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3"/>
  <sheetViews>
    <sheetView showGridLines="0" tabSelected="1" workbookViewId="0">
      <selection activeCell="A2" sqref="A2"/>
    </sheetView>
  </sheetViews>
  <sheetFormatPr baseColWidth="10" defaultColWidth="14.44140625" defaultRowHeight="15" customHeight="1" x14ac:dyDescent="0.3"/>
  <cols>
    <col min="1" max="1" width="102.33203125" customWidth="1"/>
    <col min="2" max="2" width="90.6640625" customWidth="1"/>
    <col min="3" max="6" width="11.5546875" customWidth="1"/>
    <col min="7" max="26" width="10.6640625" customWidth="1"/>
  </cols>
  <sheetData>
    <row r="1" spans="1:26" ht="18" customHeight="1" x14ac:dyDescent="0.3">
      <c r="A1" s="10" t="s">
        <v>153</v>
      </c>
      <c r="B1" s="1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3">
      <c r="A2" s="10" t="s">
        <v>154</v>
      </c>
      <c r="B2" s="1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3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0" customFormat="1" ht="19.95" customHeight="1" x14ac:dyDescent="0.3">
      <c r="A4" s="25" t="s">
        <v>155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" customHeight="1" x14ac:dyDescent="0.3">
      <c r="A5" s="12" t="s">
        <v>156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3">
      <c r="A6" s="13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3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3">
      <c r="A8" s="12" t="s">
        <v>157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3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 x14ac:dyDescent="0.3">
      <c r="A10" s="14" t="s">
        <v>158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3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0" customFormat="1" ht="18" customHeight="1" x14ac:dyDescent="0.3">
      <c r="A12" s="22" t="s">
        <v>62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" customHeight="1" x14ac:dyDescent="0.3">
      <c r="A13" s="1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3">
      <c r="A14" s="12" t="s">
        <v>162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2.8" customHeight="1" x14ac:dyDescent="0.3">
      <c r="A16" s="1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 x14ac:dyDescent="0.3">
      <c r="A17" s="12" t="s">
        <v>159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3">
      <c r="A19" s="136" t="s">
        <v>160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3">
      <c r="A20" s="1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0" customFormat="1" ht="18" customHeight="1" x14ac:dyDescent="0.3">
      <c r="A21" s="23" t="s">
        <v>80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 x14ac:dyDescent="0.3">
      <c r="A23" s="136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72" customHeight="1" x14ac:dyDescent="0.3">
      <c r="A25" s="1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3">
      <c r="A26" s="1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3">
      <c r="A27" s="137" t="s">
        <v>163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3">
      <c r="A29" s="21" t="s">
        <v>81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3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30" customHeight="1" x14ac:dyDescent="0.3">
      <c r="A31" s="136" t="s">
        <v>164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3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7.6" customHeight="1" x14ac:dyDescent="0.3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3">
      <c r="A34" s="138" t="s">
        <v>165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3">
      <c r="A35" s="1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3">
      <c r="A36" s="139" t="s">
        <v>166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3">
      <c r="A37" s="139" t="s">
        <v>167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3">
      <c r="A38" s="1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" customHeight="1" x14ac:dyDescent="0.3">
      <c r="A39" s="21" t="s">
        <v>82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3">
      <c r="A40" s="1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 x14ac:dyDescent="0.3">
      <c r="A41" s="136" t="s">
        <v>168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0.6" customHeight="1" x14ac:dyDescent="0.3">
      <c r="A42" s="1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3">
      <c r="A43" s="1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 customHeight="1" x14ac:dyDescent="0.3">
      <c r="A44" s="140" t="s">
        <v>169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3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 x14ac:dyDescent="0.3">
      <c r="A46" s="136" t="s">
        <v>170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3">
      <c r="A47" s="13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3">
      <c r="A48" s="24" t="s">
        <v>171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3">
      <c r="A50" s="136" t="s">
        <v>172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98.25" customHeight="1" x14ac:dyDescent="0.3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3">
      <c r="A53" s="1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 x14ac:dyDescent="0.3">
      <c r="A54" s="136" t="s">
        <v>173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 customHeight="1" x14ac:dyDescent="0.3">
      <c r="A56" s="14" t="s">
        <v>207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3">
      <c r="A57" s="1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3">
      <c r="A58" s="12" t="s">
        <v>208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3">
      <c r="A59" s="13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3">
      <c r="A60" s="12" t="s">
        <v>209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1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22" customHeight="1" x14ac:dyDescent="0.3">
      <c r="A62" s="1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3">
      <c r="A63" s="1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 customHeight="1" x14ac:dyDescent="0.3">
      <c r="A64" s="140" t="s">
        <v>174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3">
      <c r="A65" s="1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 customHeight="1" x14ac:dyDescent="0.3">
      <c r="A66" s="136" t="s">
        <v>175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3">
      <c r="A67" s="13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3">
      <c r="A68" s="136" t="s">
        <v>176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3">
      <c r="A69" s="1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8.8" customHeight="1" x14ac:dyDescent="0.3">
      <c r="A70" s="1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 customHeight="1" x14ac:dyDescent="0.3">
      <c r="A71" s="136" t="s">
        <v>177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3">
      <c r="A72" s="1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" customHeight="1" x14ac:dyDescent="0.3">
      <c r="A73" s="140" t="s">
        <v>178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 x14ac:dyDescent="0.3">
      <c r="A74" s="1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customHeight="1" x14ac:dyDescent="0.3">
      <c r="A75" s="136" t="s">
        <v>179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3">
      <c r="A76" s="1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3">
      <c r="A77" s="12" t="s">
        <v>210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x14ac:dyDescent="0.3">
      <c r="A78" s="1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customHeight="1" x14ac:dyDescent="0.3">
      <c r="A79" s="136" t="s">
        <v>180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3">
      <c r="A80" s="1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 customHeight="1" x14ac:dyDescent="0.3">
      <c r="A81" s="140" t="s">
        <v>181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 x14ac:dyDescent="0.3">
      <c r="A83" s="136" t="s">
        <v>182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3">
      <c r="A84" s="1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3">
      <c r="A85" s="18" t="s">
        <v>65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1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1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9.75" customHeight="1" x14ac:dyDescent="0.3">
      <c r="A88" s="1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9.75" customHeight="1" x14ac:dyDescent="0.3">
      <c r="A89" s="1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1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1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1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1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1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1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1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1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1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1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1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1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1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1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1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1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1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1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1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1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1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1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1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1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1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1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1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1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1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1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1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1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1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1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1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1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1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1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1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1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1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1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1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1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1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1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1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1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1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1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1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1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1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1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1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1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1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1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1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1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1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1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1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1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1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1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1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1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1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1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1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1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1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1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1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1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1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1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1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1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1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1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1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1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1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1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1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1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1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1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1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1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1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1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1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1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1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1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1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1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1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1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1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1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1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1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1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1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1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1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1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1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1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1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1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1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1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1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1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1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1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1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1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1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1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1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1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1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1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1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1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1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1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1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1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1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1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1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1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1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1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1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1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1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1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1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1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1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1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1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1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1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1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1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1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1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1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1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1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1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1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1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1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1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1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1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1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3">
      <c r="A257" s="1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3">
      <c r="A258" s="1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3">
      <c r="A259" s="1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3">
      <c r="A260" s="1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3">
      <c r="A261" s="1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3">
      <c r="A262" s="1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3">
      <c r="A263" s="1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3">
      <c r="A264" s="1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3">
      <c r="A265" s="1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3">
      <c r="A266" s="1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3">
      <c r="A267" s="1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3">
      <c r="A268" s="1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3">
      <c r="A269" s="1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3">
      <c r="A270" s="1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3">
      <c r="A271" s="1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3">
      <c r="A272" s="1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3">
      <c r="A273" s="1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3">
      <c r="A274" s="1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3">
      <c r="A275" s="1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3">
      <c r="A276" s="1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3">
      <c r="A277" s="1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3">
      <c r="A278" s="1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3">
      <c r="A279" s="1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3">
      <c r="A280" s="1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3">
      <c r="A281" s="1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3">
      <c r="A282" s="1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3">
      <c r="A283" s="1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3">
      <c r="A284" s="1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3">
      <c r="A285" s="1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3">
      <c r="A286" s="1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3">
      <c r="A287" s="1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3">
      <c r="A288" s="1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3">
      <c r="A289" s="1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3">
      <c r="A290" s="1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3">
      <c r="A291" s="1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3">
      <c r="A292" s="1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3">
      <c r="A293" s="1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3">
      <c r="A294" s="1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3">
      <c r="A295" s="1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3">
      <c r="A296" s="1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3">
      <c r="A297" s="1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3">
      <c r="A298" s="1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3">
      <c r="A299" s="1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3">
      <c r="A300" s="1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3">
      <c r="A301" s="1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3">
      <c r="A302" s="1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3">
      <c r="A303" s="1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3">
      <c r="A304" s="1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3">
      <c r="A305" s="1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3">
      <c r="A306" s="1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3">
      <c r="A307" s="1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3">
      <c r="A308" s="1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3">
      <c r="A309" s="1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3">
      <c r="A310" s="1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3">
      <c r="A311" s="1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3">
      <c r="A312" s="1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3">
      <c r="A313" s="1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3">
      <c r="A314" s="1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3">
      <c r="A315" s="1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3">
      <c r="A316" s="1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3">
      <c r="A317" s="1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3">
      <c r="A318" s="1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3">
      <c r="A319" s="1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 x14ac:dyDescent="0.3">
      <c r="A320" s="1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 x14ac:dyDescent="0.3">
      <c r="A321" s="1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 x14ac:dyDescent="0.3">
      <c r="A322" s="1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 x14ac:dyDescent="0.3">
      <c r="A323" s="1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 x14ac:dyDescent="0.3">
      <c r="A324" s="1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 x14ac:dyDescent="0.3">
      <c r="A325" s="1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 x14ac:dyDescent="0.3">
      <c r="A326" s="1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 x14ac:dyDescent="0.3">
      <c r="A327" s="1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 x14ac:dyDescent="0.3">
      <c r="A328" s="1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 x14ac:dyDescent="0.3">
      <c r="A329" s="1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 x14ac:dyDescent="0.3">
      <c r="A330" s="1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 x14ac:dyDescent="0.3">
      <c r="A331" s="1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 x14ac:dyDescent="0.3">
      <c r="A332" s="1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 x14ac:dyDescent="0.3">
      <c r="A333" s="1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 x14ac:dyDescent="0.3">
      <c r="A334" s="1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 x14ac:dyDescent="0.3">
      <c r="A335" s="1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 x14ac:dyDescent="0.3">
      <c r="A336" s="1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 x14ac:dyDescent="0.3">
      <c r="A337" s="1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 x14ac:dyDescent="0.3">
      <c r="A338" s="1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 x14ac:dyDescent="0.3">
      <c r="A339" s="1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 x14ac:dyDescent="0.3">
      <c r="A340" s="1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 x14ac:dyDescent="0.3">
      <c r="A341" s="1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 x14ac:dyDescent="0.3">
      <c r="A342" s="1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 x14ac:dyDescent="0.3">
      <c r="A343" s="1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 x14ac:dyDescent="0.3">
      <c r="A344" s="1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 x14ac:dyDescent="0.3">
      <c r="A345" s="1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 x14ac:dyDescent="0.3">
      <c r="A346" s="1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 x14ac:dyDescent="0.3">
      <c r="A347" s="1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 x14ac:dyDescent="0.3">
      <c r="A348" s="1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 x14ac:dyDescent="0.3">
      <c r="A349" s="1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 x14ac:dyDescent="0.3">
      <c r="A350" s="1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 x14ac:dyDescent="0.3">
      <c r="A351" s="1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 x14ac:dyDescent="0.3">
      <c r="A352" s="1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 x14ac:dyDescent="0.3">
      <c r="A353" s="1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 x14ac:dyDescent="0.3">
      <c r="A354" s="1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 x14ac:dyDescent="0.3">
      <c r="A355" s="1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 x14ac:dyDescent="0.3">
      <c r="A356" s="1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 x14ac:dyDescent="0.3">
      <c r="A357" s="1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 x14ac:dyDescent="0.3">
      <c r="A358" s="1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 x14ac:dyDescent="0.3">
      <c r="A359" s="1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 x14ac:dyDescent="0.3">
      <c r="A360" s="1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 x14ac:dyDescent="0.3">
      <c r="A361" s="1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 x14ac:dyDescent="0.3">
      <c r="A362" s="1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 x14ac:dyDescent="0.3">
      <c r="A363" s="1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 x14ac:dyDescent="0.3">
      <c r="A364" s="1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 x14ac:dyDescent="0.3">
      <c r="A365" s="1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 x14ac:dyDescent="0.3">
      <c r="A366" s="1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 x14ac:dyDescent="0.3">
      <c r="A367" s="1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 x14ac:dyDescent="0.3">
      <c r="A368" s="1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 x14ac:dyDescent="0.3">
      <c r="A369" s="1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 x14ac:dyDescent="0.3">
      <c r="A370" s="1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 x14ac:dyDescent="0.3">
      <c r="A371" s="1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 x14ac:dyDescent="0.3">
      <c r="A372" s="1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 x14ac:dyDescent="0.3">
      <c r="A373" s="1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 x14ac:dyDescent="0.3">
      <c r="A374" s="1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 x14ac:dyDescent="0.3">
      <c r="A375" s="1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 x14ac:dyDescent="0.3">
      <c r="A376" s="1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 x14ac:dyDescent="0.3">
      <c r="A377" s="1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 x14ac:dyDescent="0.3">
      <c r="A378" s="1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 x14ac:dyDescent="0.3">
      <c r="A379" s="1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 x14ac:dyDescent="0.3">
      <c r="A380" s="1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 x14ac:dyDescent="0.3">
      <c r="A381" s="1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 x14ac:dyDescent="0.3">
      <c r="A382" s="1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 x14ac:dyDescent="0.3">
      <c r="A383" s="1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 x14ac:dyDescent="0.3">
      <c r="A384" s="1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 x14ac:dyDescent="0.3">
      <c r="A385" s="1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 x14ac:dyDescent="0.3">
      <c r="A386" s="1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 x14ac:dyDescent="0.3">
      <c r="A387" s="1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 x14ac:dyDescent="0.3">
      <c r="A388" s="1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 x14ac:dyDescent="0.3">
      <c r="A389" s="1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 x14ac:dyDescent="0.3">
      <c r="A390" s="1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 x14ac:dyDescent="0.3">
      <c r="A391" s="1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 x14ac:dyDescent="0.3">
      <c r="A392" s="1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 x14ac:dyDescent="0.3">
      <c r="A393" s="1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 x14ac:dyDescent="0.3">
      <c r="A394" s="1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 x14ac:dyDescent="0.3">
      <c r="A395" s="1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 x14ac:dyDescent="0.3">
      <c r="A396" s="1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 x14ac:dyDescent="0.3">
      <c r="A397" s="1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 x14ac:dyDescent="0.3">
      <c r="A398" s="1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 x14ac:dyDescent="0.3">
      <c r="A399" s="1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 x14ac:dyDescent="0.3">
      <c r="A400" s="1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 x14ac:dyDescent="0.3">
      <c r="A401" s="1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 x14ac:dyDescent="0.3">
      <c r="A402" s="1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 x14ac:dyDescent="0.3">
      <c r="A403" s="1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 x14ac:dyDescent="0.3">
      <c r="A404" s="1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 x14ac:dyDescent="0.3">
      <c r="A405" s="1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 x14ac:dyDescent="0.3">
      <c r="A406" s="1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 x14ac:dyDescent="0.3">
      <c r="A407" s="1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 x14ac:dyDescent="0.3">
      <c r="A408" s="1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 x14ac:dyDescent="0.3">
      <c r="A409" s="1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 x14ac:dyDescent="0.3">
      <c r="A410" s="1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 x14ac:dyDescent="0.3">
      <c r="A411" s="1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 x14ac:dyDescent="0.3">
      <c r="A412" s="1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 x14ac:dyDescent="0.3">
      <c r="A413" s="1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 x14ac:dyDescent="0.3">
      <c r="A414" s="1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 x14ac:dyDescent="0.3">
      <c r="A415" s="1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 x14ac:dyDescent="0.3">
      <c r="A416" s="1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 x14ac:dyDescent="0.3">
      <c r="A417" s="1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 x14ac:dyDescent="0.3">
      <c r="A418" s="1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 x14ac:dyDescent="0.3">
      <c r="A419" s="1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 x14ac:dyDescent="0.3">
      <c r="A420" s="1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 x14ac:dyDescent="0.3">
      <c r="A421" s="1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 x14ac:dyDescent="0.3">
      <c r="A422" s="1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 x14ac:dyDescent="0.3">
      <c r="A423" s="1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 x14ac:dyDescent="0.3">
      <c r="A424" s="1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 x14ac:dyDescent="0.3">
      <c r="A425" s="1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 x14ac:dyDescent="0.3">
      <c r="A426" s="1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 x14ac:dyDescent="0.3">
      <c r="A427" s="1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 x14ac:dyDescent="0.3">
      <c r="A428" s="1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 x14ac:dyDescent="0.3">
      <c r="A429" s="1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 x14ac:dyDescent="0.3">
      <c r="A430" s="1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 x14ac:dyDescent="0.3">
      <c r="A431" s="1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 x14ac:dyDescent="0.3">
      <c r="A432" s="1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 x14ac:dyDescent="0.3">
      <c r="A433" s="1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 x14ac:dyDescent="0.3">
      <c r="A434" s="1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 x14ac:dyDescent="0.3">
      <c r="A435" s="1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 x14ac:dyDescent="0.3">
      <c r="A436" s="1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 x14ac:dyDescent="0.3">
      <c r="A437" s="1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 x14ac:dyDescent="0.3">
      <c r="A438" s="1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 x14ac:dyDescent="0.3">
      <c r="A439" s="1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 x14ac:dyDescent="0.3">
      <c r="A440" s="1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 x14ac:dyDescent="0.3">
      <c r="A441" s="1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 x14ac:dyDescent="0.3">
      <c r="A442" s="1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 x14ac:dyDescent="0.3">
      <c r="A443" s="1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 x14ac:dyDescent="0.3">
      <c r="A444" s="1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 x14ac:dyDescent="0.3">
      <c r="A445" s="1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 x14ac:dyDescent="0.3">
      <c r="A446" s="1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 x14ac:dyDescent="0.3">
      <c r="A447" s="1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 x14ac:dyDescent="0.3">
      <c r="A448" s="1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 x14ac:dyDescent="0.3">
      <c r="A449" s="1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 x14ac:dyDescent="0.3">
      <c r="A450" s="1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 x14ac:dyDescent="0.3">
      <c r="A451" s="1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 x14ac:dyDescent="0.3">
      <c r="A452" s="1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 x14ac:dyDescent="0.3">
      <c r="A453" s="1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 x14ac:dyDescent="0.3">
      <c r="A454" s="1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 x14ac:dyDescent="0.3">
      <c r="A455" s="1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 x14ac:dyDescent="0.3">
      <c r="A456" s="1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 x14ac:dyDescent="0.3">
      <c r="A457" s="1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 x14ac:dyDescent="0.3">
      <c r="A458" s="1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 x14ac:dyDescent="0.3">
      <c r="A459" s="1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 x14ac:dyDescent="0.3">
      <c r="A460" s="1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 x14ac:dyDescent="0.3">
      <c r="A461" s="1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 x14ac:dyDescent="0.3">
      <c r="A462" s="1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 x14ac:dyDescent="0.3">
      <c r="A463" s="1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 x14ac:dyDescent="0.3">
      <c r="A464" s="1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 x14ac:dyDescent="0.3">
      <c r="A465" s="1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 x14ac:dyDescent="0.3">
      <c r="A466" s="1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 x14ac:dyDescent="0.3">
      <c r="A467" s="1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 x14ac:dyDescent="0.3">
      <c r="A468" s="1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 x14ac:dyDescent="0.3">
      <c r="A469" s="1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 x14ac:dyDescent="0.3">
      <c r="A470" s="1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 x14ac:dyDescent="0.3">
      <c r="A471" s="1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 x14ac:dyDescent="0.3">
      <c r="A472" s="1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 x14ac:dyDescent="0.3">
      <c r="A473" s="1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 x14ac:dyDescent="0.3">
      <c r="A474" s="1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 x14ac:dyDescent="0.3">
      <c r="A475" s="1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 x14ac:dyDescent="0.3">
      <c r="A476" s="1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 x14ac:dyDescent="0.3">
      <c r="A477" s="1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 x14ac:dyDescent="0.3">
      <c r="A478" s="1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 x14ac:dyDescent="0.3">
      <c r="A479" s="1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 x14ac:dyDescent="0.3">
      <c r="A480" s="1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 x14ac:dyDescent="0.3">
      <c r="A481" s="1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 x14ac:dyDescent="0.3">
      <c r="A482" s="1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 x14ac:dyDescent="0.3">
      <c r="A483" s="1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 x14ac:dyDescent="0.3">
      <c r="A484" s="1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 x14ac:dyDescent="0.3">
      <c r="A485" s="1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 x14ac:dyDescent="0.3">
      <c r="A486" s="1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 x14ac:dyDescent="0.3">
      <c r="A487" s="1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 x14ac:dyDescent="0.3">
      <c r="A488" s="1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 x14ac:dyDescent="0.3">
      <c r="A489" s="1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 x14ac:dyDescent="0.3">
      <c r="A490" s="1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 x14ac:dyDescent="0.3">
      <c r="A491" s="1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 x14ac:dyDescent="0.3">
      <c r="A492" s="1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 x14ac:dyDescent="0.3">
      <c r="A493" s="1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 x14ac:dyDescent="0.3">
      <c r="A494" s="1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 x14ac:dyDescent="0.3">
      <c r="A495" s="1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 x14ac:dyDescent="0.3">
      <c r="A496" s="1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 x14ac:dyDescent="0.3">
      <c r="A497" s="1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 x14ac:dyDescent="0.3">
      <c r="A498" s="1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 x14ac:dyDescent="0.3">
      <c r="A499" s="1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 x14ac:dyDescent="0.3">
      <c r="A500" s="1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 x14ac:dyDescent="0.3">
      <c r="A501" s="1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 x14ac:dyDescent="0.3">
      <c r="A502" s="1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 x14ac:dyDescent="0.3">
      <c r="A503" s="1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 x14ac:dyDescent="0.3">
      <c r="A504" s="1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 x14ac:dyDescent="0.3">
      <c r="A505" s="1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 x14ac:dyDescent="0.3">
      <c r="A506" s="1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 x14ac:dyDescent="0.3">
      <c r="A507" s="1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 x14ac:dyDescent="0.3">
      <c r="A508" s="1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 x14ac:dyDescent="0.3">
      <c r="A509" s="1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 x14ac:dyDescent="0.3">
      <c r="A510" s="1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 x14ac:dyDescent="0.3">
      <c r="A511" s="1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 x14ac:dyDescent="0.3">
      <c r="A512" s="1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 x14ac:dyDescent="0.3">
      <c r="A513" s="1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 x14ac:dyDescent="0.3">
      <c r="A514" s="1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 x14ac:dyDescent="0.3">
      <c r="A515" s="1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 x14ac:dyDescent="0.3">
      <c r="A516" s="1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 x14ac:dyDescent="0.3">
      <c r="A517" s="1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 x14ac:dyDescent="0.3">
      <c r="A518" s="1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 x14ac:dyDescent="0.3">
      <c r="A519" s="1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 x14ac:dyDescent="0.3">
      <c r="A520" s="1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 x14ac:dyDescent="0.3">
      <c r="A521" s="1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 x14ac:dyDescent="0.3">
      <c r="A522" s="1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 x14ac:dyDescent="0.3">
      <c r="A523" s="1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 x14ac:dyDescent="0.3">
      <c r="A524" s="1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 x14ac:dyDescent="0.3">
      <c r="A525" s="1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 x14ac:dyDescent="0.3">
      <c r="A526" s="1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 x14ac:dyDescent="0.3">
      <c r="A527" s="1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 x14ac:dyDescent="0.3">
      <c r="A528" s="1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 x14ac:dyDescent="0.3">
      <c r="A529" s="1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 x14ac:dyDescent="0.3">
      <c r="A530" s="1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 x14ac:dyDescent="0.3">
      <c r="A531" s="1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 x14ac:dyDescent="0.3">
      <c r="A532" s="1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 x14ac:dyDescent="0.3">
      <c r="A533" s="1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 x14ac:dyDescent="0.3">
      <c r="A534" s="1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 x14ac:dyDescent="0.3">
      <c r="A535" s="1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 x14ac:dyDescent="0.3">
      <c r="A536" s="1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 x14ac:dyDescent="0.3">
      <c r="A537" s="1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 x14ac:dyDescent="0.3">
      <c r="A538" s="1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 x14ac:dyDescent="0.3">
      <c r="A539" s="1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 x14ac:dyDescent="0.3">
      <c r="A540" s="1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 x14ac:dyDescent="0.3">
      <c r="A541" s="1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 x14ac:dyDescent="0.3">
      <c r="A542" s="1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 x14ac:dyDescent="0.3">
      <c r="A543" s="1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 x14ac:dyDescent="0.3">
      <c r="A544" s="1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 x14ac:dyDescent="0.3">
      <c r="A545" s="1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 x14ac:dyDescent="0.3">
      <c r="A546" s="1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 x14ac:dyDescent="0.3">
      <c r="A547" s="1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 x14ac:dyDescent="0.3">
      <c r="A548" s="1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 x14ac:dyDescent="0.3">
      <c r="A549" s="1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 x14ac:dyDescent="0.3">
      <c r="A550" s="1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 x14ac:dyDescent="0.3">
      <c r="A551" s="1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 x14ac:dyDescent="0.3">
      <c r="A552" s="1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 x14ac:dyDescent="0.3">
      <c r="A553" s="1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 x14ac:dyDescent="0.3">
      <c r="A554" s="1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 x14ac:dyDescent="0.3">
      <c r="A555" s="1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 x14ac:dyDescent="0.3">
      <c r="A556" s="1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 x14ac:dyDescent="0.3">
      <c r="A557" s="1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 x14ac:dyDescent="0.3">
      <c r="A558" s="1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 x14ac:dyDescent="0.3">
      <c r="A559" s="1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 x14ac:dyDescent="0.3">
      <c r="A560" s="1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 x14ac:dyDescent="0.3">
      <c r="A561" s="1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 x14ac:dyDescent="0.3">
      <c r="A562" s="1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 x14ac:dyDescent="0.3">
      <c r="A563" s="1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 x14ac:dyDescent="0.3">
      <c r="A564" s="1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 x14ac:dyDescent="0.3">
      <c r="A565" s="1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 x14ac:dyDescent="0.3">
      <c r="A566" s="1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 x14ac:dyDescent="0.3">
      <c r="A567" s="1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 x14ac:dyDescent="0.3">
      <c r="A568" s="1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 x14ac:dyDescent="0.3">
      <c r="A569" s="1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 x14ac:dyDescent="0.3">
      <c r="A570" s="1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 x14ac:dyDescent="0.3">
      <c r="A571" s="1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 x14ac:dyDescent="0.3">
      <c r="A572" s="1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 x14ac:dyDescent="0.3">
      <c r="A573" s="1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 x14ac:dyDescent="0.3">
      <c r="A574" s="1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 x14ac:dyDescent="0.3">
      <c r="A575" s="1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 x14ac:dyDescent="0.3">
      <c r="A576" s="1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 x14ac:dyDescent="0.3">
      <c r="A577" s="1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 x14ac:dyDescent="0.3">
      <c r="A578" s="1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 x14ac:dyDescent="0.3">
      <c r="A579" s="1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 x14ac:dyDescent="0.3">
      <c r="A580" s="1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 x14ac:dyDescent="0.3">
      <c r="A581" s="1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 x14ac:dyDescent="0.3">
      <c r="A582" s="1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 x14ac:dyDescent="0.3">
      <c r="A583" s="1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 x14ac:dyDescent="0.3">
      <c r="A584" s="1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 x14ac:dyDescent="0.3">
      <c r="A585" s="1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 x14ac:dyDescent="0.3">
      <c r="A586" s="1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 x14ac:dyDescent="0.3">
      <c r="A587" s="1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 x14ac:dyDescent="0.3">
      <c r="A588" s="1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 x14ac:dyDescent="0.3">
      <c r="A589" s="1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 x14ac:dyDescent="0.3">
      <c r="A590" s="1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 x14ac:dyDescent="0.3">
      <c r="A591" s="1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 x14ac:dyDescent="0.3">
      <c r="A592" s="1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 x14ac:dyDescent="0.3">
      <c r="A593" s="1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 x14ac:dyDescent="0.3">
      <c r="A594" s="1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 x14ac:dyDescent="0.3">
      <c r="A595" s="1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 x14ac:dyDescent="0.3">
      <c r="A596" s="1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 x14ac:dyDescent="0.3">
      <c r="A597" s="1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 x14ac:dyDescent="0.3">
      <c r="A598" s="1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 x14ac:dyDescent="0.3">
      <c r="A599" s="1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 x14ac:dyDescent="0.3">
      <c r="A600" s="1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 x14ac:dyDescent="0.3">
      <c r="A601" s="1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 x14ac:dyDescent="0.3">
      <c r="A602" s="1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 x14ac:dyDescent="0.3">
      <c r="A603" s="1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 x14ac:dyDescent="0.3">
      <c r="A604" s="1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 x14ac:dyDescent="0.3">
      <c r="A605" s="1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 x14ac:dyDescent="0.3">
      <c r="A606" s="1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 x14ac:dyDescent="0.3">
      <c r="A607" s="1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 x14ac:dyDescent="0.3">
      <c r="A608" s="1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 x14ac:dyDescent="0.3">
      <c r="A609" s="1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 x14ac:dyDescent="0.3">
      <c r="A610" s="1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 x14ac:dyDescent="0.3">
      <c r="A611" s="1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 x14ac:dyDescent="0.3">
      <c r="A612" s="1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 x14ac:dyDescent="0.3">
      <c r="A613" s="1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 x14ac:dyDescent="0.3">
      <c r="A614" s="1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 x14ac:dyDescent="0.3">
      <c r="A615" s="1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 x14ac:dyDescent="0.3">
      <c r="A616" s="1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 x14ac:dyDescent="0.3">
      <c r="A617" s="1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 x14ac:dyDescent="0.3">
      <c r="A618" s="1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 x14ac:dyDescent="0.3">
      <c r="A619" s="1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 x14ac:dyDescent="0.3">
      <c r="A620" s="1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 x14ac:dyDescent="0.3">
      <c r="A621" s="1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 x14ac:dyDescent="0.3">
      <c r="A622" s="1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 x14ac:dyDescent="0.3">
      <c r="A623" s="1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 x14ac:dyDescent="0.3">
      <c r="A624" s="1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 x14ac:dyDescent="0.3">
      <c r="A625" s="1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 x14ac:dyDescent="0.3">
      <c r="A626" s="1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 x14ac:dyDescent="0.3">
      <c r="A627" s="1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 x14ac:dyDescent="0.3">
      <c r="A628" s="1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 x14ac:dyDescent="0.3">
      <c r="A629" s="1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 x14ac:dyDescent="0.3">
      <c r="A630" s="1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 x14ac:dyDescent="0.3">
      <c r="A631" s="1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 x14ac:dyDescent="0.3">
      <c r="A632" s="1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 x14ac:dyDescent="0.3">
      <c r="A633" s="1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 x14ac:dyDescent="0.3">
      <c r="A634" s="1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 x14ac:dyDescent="0.3">
      <c r="A635" s="1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 x14ac:dyDescent="0.3">
      <c r="A636" s="1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 x14ac:dyDescent="0.3">
      <c r="A637" s="1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 x14ac:dyDescent="0.3">
      <c r="A638" s="1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 x14ac:dyDescent="0.3">
      <c r="A639" s="1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 x14ac:dyDescent="0.3">
      <c r="A640" s="1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 x14ac:dyDescent="0.3">
      <c r="A641" s="1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 x14ac:dyDescent="0.3">
      <c r="A642" s="1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 x14ac:dyDescent="0.3">
      <c r="A643" s="1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 x14ac:dyDescent="0.3">
      <c r="A644" s="1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 x14ac:dyDescent="0.3">
      <c r="A645" s="1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 x14ac:dyDescent="0.3">
      <c r="A646" s="1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 x14ac:dyDescent="0.3">
      <c r="A647" s="1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 x14ac:dyDescent="0.3">
      <c r="A648" s="1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 x14ac:dyDescent="0.3">
      <c r="A649" s="1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 x14ac:dyDescent="0.3">
      <c r="A650" s="1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 x14ac:dyDescent="0.3">
      <c r="A651" s="1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 x14ac:dyDescent="0.3">
      <c r="A652" s="1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 x14ac:dyDescent="0.3">
      <c r="A653" s="1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 x14ac:dyDescent="0.3">
      <c r="A654" s="1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 x14ac:dyDescent="0.3">
      <c r="A655" s="1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 x14ac:dyDescent="0.3">
      <c r="A656" s="1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 x14ac:dyDescent="0.3">
      <c r="A657" s="1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 x14ac:dyDescent="0.3">
      <c r="A658" s="1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 x14ac:dyDescent="0.3">
      <c r="A659" s="1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 x14ac:dyDescent="0.3">
      <c r="A660" s="1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 x14ac:dyDescent="0.3">
      <c r="A661" s="1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 x14ac:dyDescent="0.3">
      <c r="A662" s="1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 x14ac:dyDescent="0.3">
      <c r="A663" s="1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 x14ac:dyDescent="0.3">
      <c r="A664" s="1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 x14ac:dyDescent="0.3">
      <c r="A665" s="1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 x14ac:dyDescent="0.3">
      <c r="A666" s="1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 x14ac:dyDescent="0.3">
      <c r="A667" s="1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 x14ac:dyDescent="0.3">
      <c r="A668" s="1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 x14ac:dyDescent="0.3">
      <c r="A669" s="1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 x14ac:dyDescent="0.3">
      <c r="A670" s="1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 x14ac:dyDescent="0.3">
      <c r="A671" s="1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 x14ac:dyDescent="0.3">
      <c r="A672" s="1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 x14ac:dyDescent="0.3">
      <c r="A673" s="1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 x14ac:dyDescent="0.3">
      <c r="A674" s="1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 x14ac:dyDescent="0.3">
      <c r="A675" s="1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 x14ac:dyDescent="0.3">
      <c r="A676" s="1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 x14ac:dyDescent="0.3">
      <c r="A677" s="1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 x14ac:dyDescent="0.3">
      <c r="A678" s="1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 x14ac:dyDescent="0.3">
      <c r="A679" s="1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 x14ac:dyDescent="0.3">
      <c r="A680" s="1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 x14ac:dyDescent="0.3">
      <c r="A681" s="1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 x14ac:dyDescent="0.3">
      <c r="A682" s="1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 x14ac:dyDescent="0.3">
      <c r="A683" s="1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 x14ac:dyDescent="0.3">
      <c r="A684" s="1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 x14ac:dyDescent="0.3">
      <c r="A685" s="1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 x14ac:dyDescent="0.3">
      <c r="A686" s="1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 x14ac:dyDescent="0.3">
      <c r="A687" s="1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 x14ac:dyDescent="0.3">
      <c r="A688" s="1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 x14ac:dyDescent="0.3">
      <c r="A689" s="1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 x14ac:dyDescent="0.3">
      <c r="A690" s="1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 x14ac:dyDescent="0.3">
      <c r="A691" s="1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 x14ac:dyDescent="0.3">
      <c r="A692" s="1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 x14ac:dyDescent="0.3">
      <c r="A693" s="1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 x14ac:dyDescent="0.3">
      <c r="A694" s="1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 x14ac:dyDescent="0.3">
      <c r="A695" s="1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 x14ac:dyDescent="0.3">
      <c r="A696" s="1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 x14ac:dyDescent="0.3">
      <c r="A697" s="1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 x14ac:dyDescent="0.3">
      <c r="A698" s="1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 x14ac:dyDescent="0.3">
      <c r="A699" s="1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 x14ac:dyDescent="0.3">
      <c r="A700" s="1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 x14ac:dyDescent="0.3">
      <c r="A701" s="1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 x14ac:dyDescent="0.3">
      <c r="A702" s="1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 x14ac:dyDescent="0.3">
      <c r="A703" s="1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 x14ac:dyDescent="0.3">
      <c r="A704" s="1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 x14ac:dyDescent="0.3">
      <c r="A705" s="1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 x14ac:dyDescent="0.3">
      <c r="A706" s="1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 x14ac:dyDescent="0.3">
      <c r="A707" s="1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 x14ac:dyDescent="0.3">
      <c r="A708" s="1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 x14ac:dyDescent="0.3">
      <c r="A709" s="1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 x14ac:dyDescent="0.3">
      <c r="A710" s="1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 x14ac:dyDescent="0.3">
      <c r="A711" s="1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 x14ac:dyDescent="0.3">
      <c r="A712" s="1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 x14ac:dyDescent="0.3">
      <c r="A713" s="1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 x14ac:dyDescent="0.3">
      <c r="A714" s="1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 x14ac:dyDescent="0.3">
      <c r="A715" s="1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 x14ac:dyDescent="0.3">
      <c r="A716" s="1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 x14ac:dyDescent="0.3">
      <c r="A717" s="1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 x14ac:dyDescent="0.3">
      <c r="A718" s="1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 x14ac:dyDescent="0.3">
      <c r="A719" s="1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 x14ac:dyDescent="0.3">
      <c r="A720" s="1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 x14ac:dyDescent="0.3">
      <c r="A721" s="1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 x14ac:dyDescent="0.3">
      <c r="A722" s="1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 x14ac:dyDescent="0.3">
      <c r="A723" s="1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 x14ac:dyDescent="0.3">
      <c r="A724" s="1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 x14ac:dyDescent="0.3">
      <c r="A725" s="1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 x14ac:dyDescent="0.3">
      <c r="A726" s="1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 x14ac:dyDescent="0.3">
      <c r="A727" s="1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 x14ac:dyDescent="0.3">
      <c r="A728" s="1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 x14ac:dyDescent="0.3">
      <c r="A729" s="1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 x14ac:dyDescent="0.3">
      <c r="A730" s="1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 x14ac:dyDescent="0.3">
      <c r="A731" s="1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 x14ac:dyDescent="0.3">
      <c r="A732" s="1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 x14ac:dyDescent="0.3">
      <c r="A733" s="1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 x14ac:dyDescent="0.3">
      <c r="A734" s="1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 x14ac:dyDescent="0.3">
      <c r="A735" s="1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 x14ac:dyDescent="0.3">
      <c r="A736" s="1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 x14ac:dyDescent="0.3">
      <c r="A737" s="1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 x14ac:dyDescent="0.3">
      <c r="A738" s="1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 x14ac:dyDescent="0.3">
      <c r="A739" s="1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 x14ac:dyDescent="0.3">
      <c r="A740" s="1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 x14ac:dyDescent="0.3">
      <c r="A741" s="1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 x14ac:dyDescent="0.3">
      <c r="A742" s="1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 x14ac:dyDescent="0.3">
      <c r="A743" s="1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 x14ac:dyDescent="0.3">
      <c r="A744" s="1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 x14ac:dyDescent="0.3">
      <c r="A745" s="1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 x14ac:dyDescent="0.3">
      <c r="A746" s="1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 x14ac:dyDescent="0.3">
      <c r="A747" s="1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 x14ac:dyDescent="0.3">
      <c r="A748" s="1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 x14ac:dyDescent="0.3">
      <c r="A749" s="1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 x14ac:dyDescent="0.3">
      <c r="A750" s="1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 x14ac:dyDescent="0.3">
      <c r="A751" s="1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 x14ac:dyDescent="0.3">
      <c r="A752" s="1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 x14ac:dyDescent="0.3">
      <c r="A753" s="1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 x14ac:dyDescent="0.3">
      <c r="A754" s="1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 x14ac:dyDescent="0.3">
      <c r="A755" s="1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 x14ac:dyDescent="0.3">
      <c r="A756" s="1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 x14ac:dyDescent="0.3">
      <c r="A757" s="1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 x14ac:dyDescent="0.3">
      <c r="A758" s="1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 x14ac:dyDescent="0.3">
      <c r="A759" s="1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 x14ac:dyDescent="0.3">
      <c r="A760" s="1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 x14ac:dyDescent="0.3">
      <c r="A761" s="1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 x14ac:dyDescent="0.3">
      <c r="A762" s="1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 x14ac:dyDescent="0.3">
      <c r="A763" s="1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 x14ac:dyDescent="0.3">
      <c r="A764" s="1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 x14ac:dyDescent="0.3">
      <c r="A765" s="1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 x14ac:dyDescent="0.3">
      <c r="A766" s="1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 x14ac:dyDescent="0.3">
      <c r="A767" s="1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 x14ac:dyDescent="0.3">
      <c r="A768" s="1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 x14ac:dyDescent="0.3">
      <c r="A769" s="1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 x14ac:dyDescent="0.3">
      <c r="A770" s="1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 x14ac:dyDescent="0.3">
      <c r="A771" s="1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 x14ac:dyDescent="0.3">
      <c r="A772" s="1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 x14ac:dyDescent="0.3">
      <c r="A773" s="1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 x14ac:dyDescent="0.3">
      <c r="A774" s="1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 x14ac:dyDescent="0.3">
      <c r="A775" s="1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 x14ac:dyDescent="0.3">
      <c r="A776" s="1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 x14ac:dyDescent="0.3">
      <c r="A777" s="1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 x14ac:dyDescent="0.3">
      <c r="A778" s="1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 x14ac:dyDescent="0.3">
      <c r="A779" s="1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 x14ac:dyDescent="0.3">
      <c r="A780" s="1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 x14ac:dyDescent="0.3">
      <c r="A781" s="1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 x14ac:dyDescent="0.3">
      <c r="A782" s="1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 x14ac:dyDescent="0.3">
      <c r="A783" s="1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 x14ac:dyDescent="0.3">
      <c r="A784" s="1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 x14ac:dyDescent="0.3">
      <c r="A785" s="1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 x14ac:dyDescent="0.3">
      <c r="A786" s="1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 x14ac:dyDescent="0.3">
      <c r="A787" s="1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 x14ac:dyDescent="0.3">
      <c r="A788" s="1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 x14ac:dyDescent="0.3">
      <c r="A789" s="1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 x14ac:dyDescent="0.3">
      <c r="A790" s="1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 x14ac:dyDescent="0.3">
      <c r="A791" s="1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 x14ac:dyDescent="0.3">
      <c r="A792" s="1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 x14ac:dyDescent="0.3">
      <c r="A793" s="1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 x14ac:dyDescent="0.3">
      <c r="A794" s="1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 x14ac:dyDescent="0.3">
      <c r="A795" s="1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 x14ac:dyDescent="0.3">
      <c r="A796" s="1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 x14ac:dyDescent="0.3">
      <c r="A797" s="1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 x14ac:dyDescent="0.3">
      <c r="A798" s="1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 x14ac:dyDescent="0.3">
      <c r="A799" s="1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 x14ac:dyDescent="0.3">
      <c r="A800" s="1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 x14ac:dyDescent="0.3">
      <c r="A801" s="1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 x14ac:dyDescent="0.3">
      <c r="A802" s="1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 x14ac:dyDescent="0.3">
      <c r="A803" s="1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 x14ac:dyDescent="0.3">
      <c r="A804" s="1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 x14ac:dyDescent="0.3">
      <c r="A805" s="1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 x14ac:dyDescent="0.3">
      <c r="A806" s="1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 x14ac:dyDescent="0.3">
      <c r="A807" s="1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 x14ac:dyDescent="0.3">
      <c r="A808" s="1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 x14ac:dyDescent="0.3">
      <c r="A809" s="1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 x14ac:dyDescent="0.3">
      <c r="A810" s="1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 x14ac:dyDescent="0.3">
      <c r="A811" s="1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 x14ac:dyDescent="0.3">
      <c r="A812" s="1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 x14ac:dyDescent="0.3">
      <c r="A813" s="1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 x14ac:dyDescent="0.3">
      <c r="A814" s="1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 x14ac:dyDescent="0.3">
      <c r="A815" s="1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 x14ac:dyDescent="0.3">
      <c r="A816" s="1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 x14ac:dyDescent="0.3">
      <c r="A817" s="1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 x14ac:dyDescent="0.3">
      <c r="A818" s="1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 x14ac:dyDescent="0.3">
      <c r="A819" s="1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 x14ac:dyDescent="0.3">
      <c r="A820" s="1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 x14ac:dyDescent="0.3">
      <c r="A821" s="1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 x14ac:dyDescent="0.3">
      <c r="A822" s="1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 x14ac:dyDescent="0.3">
      <c r="A823" s="1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 x14ac:dyDescent="0.3">
      <c r="A824" s="1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 x14ac:dyDescent="0.3">
      <c r="A825" s="1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 x14ac:dyDescent="0.3">
      <c r="A826" s="1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 x14ac:dyDescent="0.3">
      <c r="A827" s="1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 x14ac:dyDescent="0.3">
      <c r="A828" s="1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 x14ac:dyDescent="0.3">
      <c r="A829" s="1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 x14ac:dyDescent="0.3">
      <c r="A830" s="1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 x14ac:dyDescent="0.3">
      <c r="A831" s="1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 x14ac:dyDescent="0.3">
      <c r="A832" s="1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 x14ac:dyDescent="0.3">
      <c r="A833" s="1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 x14ac:dyDescent="0.3">
      <c r="A834" s="1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 x14ac:dyDescent="0.3">
      <c r="A835" s="1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 x14ac:dyDescent="0.3">
      <c r="A836" s="1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 x14ac:dyDescent="0.3">
      <c r="A837" s="1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 x14ac:dyDescent="0.3">
      <c r="A838" s="1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 x14ac:dyDescent="0.3">
      <c r="A839" s="1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 x14ac:dyDescent="0.3">
      <c r="A840" s="1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 x14ac:dyDescent="0.3">
      <c r="A841" s="1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 x14ac:dyDescent="0.3">
      <c r="A842" s="1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 x14ac:dyDescent="0.3">
      <c r="A843" s="1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 x14ac:dyDescent="0.3">
      <c r="A844" s="1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 x14ac:dyDescent="0.3">
      <c r="A845" s="1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 x14ac:dyDescent="0.3">
      <c r="A846" s="1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 x14ac:dyDescent="0.3">
      <c r="A847" s="1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 x14ac:dyDescent="0.3">
      <c r="A848" s="1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 x14ac:dyDescent="0.3">
      <c r="A849" s="1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 x14ac:dyDescent="0.3">
      <c r="A850" s="1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 x14ac:dyDescent="0.3">
      <c r="A851" s="1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 x14ac:dyDescent="0.3">
      <c r="A852" s="1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 x14ac:dyDescent="0.3">
      <c r="A853" s="1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 x14ac:dyDescent="0.3">
      <c r="A854" s="1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 x14ac:dyDescent="0.3">
      <c r="A855" s="1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 x14ac:dyDescent="0.3">
      <c r="A856" s="1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 x14ac:dyDescent="0.3">
      <c r="A857" s="1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 x14ac:dyDescent="0.3">
      <c r="A858" s="1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 x14ac:dyDescent="0.3">
      <c r="A859" s="1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 x14ac:dyDescent="0.3">
      <c r="A860" s="1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 x14ac:dyDescent="0.3">
      <c r="A861" s="1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 x14ac:dyDescent="0.3">
      <c r="A862" s="1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 x14ac:dyDescent="0.3">
      <c r="A863" s="1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 x14ac:dyDescent="0.3">
      <c r="A864" s="1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 x14ac:dyDescent="0.3">
      <c r="A865" s="1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 x14ac:dyDescent="0.3">
      <c r="A866" s="1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 x14ac:dyDescent="0.3">
      <c r="A867" s="1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 x14ac:dyDescent="0.3">
      <c r="A868" s="1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 x14ac:dyDescent="0.3">
      <c r="A869" s="1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 x14ac:dyDescent="0.3">
      <c r="A870" s="1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 x14ac:dyDescent="0.3">
      <c r="A871" s="1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 x14ac:dyDescent="0.3">
      <c r="A872" s="1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 x14ac:dyDescent="0.3">
      <c r="A873" s="1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 x14ac:dyDescent="0.3">
      <c r="A874" s="1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 x14ac:dyDescent="0.3">
      <c r="A875" s="1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 x14ac:dyDescent="0.3">
      <c r="A876" s="1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 x14ac:dyDescent="0.3">
      <c r="A877" s="1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 x14ac:dyDescent="0.3">
      <c r="A878" s="1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 x14ac:dyDescent="0.3">
      <c r="A879" s="1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 x14ac:dyDescent="0.3">
      <c r="A880" s="1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 x14ac:dyDescent="0.3">
      <c r="A881" s="1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 x14ac:dyDescent="0.3">
      <c r="A882" s="1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 x14ac:dyDescent="0.3">
      <c r="A883" s="1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 x14ac:dyDescent="0.3">
      <c r="A884" s="1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 x14ac:dyDescent="0.3">
      <c r="A885" s="1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 x14ac:dyDescent="0.3">
      <c r="A886" s="1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 x14ac:dyDescent="0.3">
      <c r="A887" s="1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 x14ac:dyDescent="0.3">
      <c r="A888" s="1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 x14ac:dyDescent="0.3">
      <c r="A889" s="1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 x14ac:dyDescent="0.3">
      <c r="A890" s="1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 x14ac:dyDescent="0.3">
      <c r="A891" s="1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 x14ac:dyDescent="0.3">
      <c r="A892" s="1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 x14ac:dyDescent="0.3">
      <c r="A893" s="1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 x14ac:dyDescent="0.3">
      <c r="A894" s="1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 x14ac:dyDescent="0.3">
      <c r="A895" s="1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 x14ac:dyDescent="0.3">
      <c r="A896" s="1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 x14ac:dyDescent="0.3">
      <c r="A897" s="1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 x14ac:dyDescent="0.3">
      <c r="A898" s="1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 x14ac:dyDescent="0.3">
      <c r="A899" s="1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 x14ac:dyDescent="0.3">
      <c r="A900" s="1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 x14ac:dyDescent="0.3">
      <c r="A901" s="1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 x14ac:dyDescent="0.3">
      <c r="A902" s="1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 x14ac:dyDescent="0.3">
      <c r="A903" s="1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 x14ac:dyDescent="0.3">
      <c r="A904" s="1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 x14ac:dyDescent="0.3">
      <c r="A905" s="1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 x14ac:dyDescent="0.3">
      <c r="A906" s="1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 x14ac:dyDescent="0.3">
      <c r="A907" s="1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 x14ac:dyDescent="0.3">
      <c r="A908" s="1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 x14ac:dyDescent="0.3">
      <c r="A909" s="1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 x14ac:dyDescent="0.3">
      <c r="A910" s="1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 x14ac:dyDescent="0.3">
      <c r="A911" s="1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 x14ac:dyDescent="0.3">
      <c r="A912" s="1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 x14ac:dyDescent="0.3">
      <c r="A913" s="1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 x14ac:dyDescent="0.3">
      <c r="A914" s="1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 x14ac:dyDescent="0.3">
      <c r="A915" s="1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 x14ac:dyDescent="0.3">
      <c r="A916" s="1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 x14ac:dyDescent="0.3">
      <c r="A917" s="1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 x14ac:dyDescent="0.3">
      <c r="A918" s="1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 x14ac:dyDescent="0.3">
      <c r="A919" s="1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 x14ac:dyDescent="0.3">
      <c r="A920" s="1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 x14ac:dyDescent="0.3">
      <c r="A921" s="1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 x14ac:dyDescent="0.3">
      <c r="A922" s="1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 x14ac:dyDescent="0.3">
      <c r="A923" s="1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 x14ac:dyDescent="0.3">
      <c r="A924" s="1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 x14ac:dyDescent="0.3">
      <c r="A925" s="1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 x14ac:dyDescent="0.3">
      <c r="A926" s="1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 x14ac:dyDescent="0.3">
      <c r="A927" s="1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 x14ac:dyDescent="0.3">
      <c r="A928" s="1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 x14ac:dyDescent="0.3">
      <c r="A929" s="1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 x14ac:dyDescent="0.3">
      <c r="A930" s="1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 x14ac:dyDescent="0.3">
      <c r="A931" s="1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 x14ac:dyDescent="0.3">
      <c r="A932" s="1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 x14ac:dyDescent="0.3">
      <c r="A933" s="1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 x14ac:dyDescent="0.3">
      <c r="A934" s="1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 x14ac:dyDescent="0.3">
      <c r="A935" s="1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 x14ac:dyDescent="0.3">
      <c r="A936" s="1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 x14ac:dyDescent="0.3">
      <c r="A937" s="1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 x14ac:dyDescent="0.3">
      <c r="A938" s="1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 x14ac:dyDescent="0.3">
      <c r="A939" s="1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 x14ac:dyDescent="0.3">
      <c r="A940" s="1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 x14ac:dyDescent="0.3">
      <c r="A941" s="1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 x14ac:dyDescent="0.3">
      <c r="A942" s="1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 x14ac:dyDescent="0.3">
      <c r="A943" s="1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 x14ac:dyDescent="0.3">
      <c r="A944" s="1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 x14ac:dyDescent="0.3">
      <c r="A945" s="1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 x14ac:dyDescent="0.3">
      <c r="A946" s="1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 x14ac:dyDescent="0.3">
      <c r="A947" s="1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 x14ac:dyDescent="0.3">
      <c r="A948" s="1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 x14ac:dyDescent="0.3">
      <c r="A949" s="1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 x14ac:dyDescent="0.3">
      <c r="A950" s="1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 x14ac:dyDescent="0.3">
      <c r="A951" s="1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 x14ac:dyDescent="0.3">
      <c r="A952" s="1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 x14ac:dyDescent="0.3">
      <c r="A953" s="1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 x14ac:dyDescent="0.3">
      <c r="A954" s="1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 x14ac:dyDescent="0.3">
      <c r="A955" s="1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 x14ac:dyDescent="0.3">
      <c r="A956" s="1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 x14ac:dyDescent="0.3">
      <c r="A957" s="1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 x14ac:dyDescent="0.3">
      <c r="A958" s="1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 x14ac:dyDescent="0.3">
      <c r="A959" s="1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 x14ac:dyDescent="0.3">
      <c r="A960" s="1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 x14ac:dyDescent="0.3">
      <c r="A961" s="1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 x14ac:dyDescent="0.3">
      <c r="A962" s="1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 x14ac:dyDescent="0.3">
      <c r="A963" s="1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 x14ac:dyDescent="0.3">
      <c r="A964" s="1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 x14ac:dyDescent="0.3">
      <c r="A965" s="1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 x14ac:dyDescent="0.3">
      <c r="A966" s="1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 x14ac:dyDescent="0.3">
      <c r="A967" s="1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 x14ac:dyDescent="0.3">
      <c r="A968" s="1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 x14ac:dyDescent="0.3">
      <c r="A969" s="1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 x14ac:dyDescent="0.3">
      <c r="A970" s="1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 x14ac:dyDescent="0.3">
      <c r="A971" s="1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 x14ac:dyDescent="0.3">
      <c r="A972" s="1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 x14ac:dyDescent="0.3">
      <c r="A973" s="1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 x14ac:dyDescent="0.3">
      <c r="A974" s="1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 x14ac:dyDescent="0.3">
      <c r="A975" s="1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 x14ac:dyDescent="0.3">
      <c r="A976" s="1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 x14ac:dyDescent="0.3">
      <c r="A977" s="1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 x14ac:dyDescent="0.3">
      <c r="A978" s="1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 x14ac:dyDescent="0.3">
      <c r="A979" s="1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 x14ac:dyDescent="0.3">
      <c r="A980" s="1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 x14ac:dyDescent="0.3">
      <c r="A981" s="1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 x14ac:dyDescent="0.3">
      <c r="A982" s="1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 x14ac:dyDescent="0.3">
      <c r="A983" s="1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 x14ac:dyDescent="0.3">
      <c r="A984" s="1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 x14ac:dyDescent="0.3">
      <c r="A985" s="1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 x14ac:dyDescent="0.3">
      <c r="A986" s="1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 x14ac:dyDescent="0.3">
      <c r="A987" s="1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 x14ac:dyDescent="0.3">
      <c r="A988" s="1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 x14ac:dyDescent="0.3">
      <c r="A989" s="1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 x14ac:dyDescent="0.3">
      <c r="A990" s="1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 x14ac:dyDescent="0.3">
      <c r="A991" s="1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 x14ac:dyDescent="0.3">
      <c r="A992" s="1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 x14ac:dyDescent="0.3">
      <c r="A993" s="1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 x14ac:dyDescent="0.3">
      <c r="A994" s="1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 x14ac:dyDescent="0.3">
      <c r="A995" s="1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 x14ac:dyDescent="0.3">
      <c r="A996" s="1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 x14ac:dyDescent="0.3">
      <c r="A997" s="1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 x14ac:dyDescent="0.3">
      <c r="A998" s="1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 x14ac:dyDescent="0.3">
      <c r="A999" s="1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 x14ac:dyDescent="0.3">
      <c r="A1000" s="1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5" customHeight="1" x14ac:dyDescent="0.3">
      <c r="A1001" s="1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5" customHeight="1" x14ac:dyDescent="0.3">
      <c r="A1002" s="1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5" customHeight="1" x14ac:dyDescent="0.3">
      <c r="A1003" s="1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sheetProtection algorithmName="SHA-512" hashValue="kcrqpt1sx4gl0JgYyswvQ43Z77Xt9MR7CSUHZfDwdI87neM+5XCBMUeUgomJdT5/2Zt/EeeyW3NPxMAQYLs+lA==" saltValue="tFotezoT1/3SAsE8IqpnJg==" spinCount="100000" sheet="1" objects="1" scenarios="1" selectLockedCells="1" selectUnlockedCells="1"/>
  <hyperlinks>
    <hyperlink ref="A6" r:id="rId1" xr:uid="{00000000-0004-0000-0100-000000000000}"/>
    <hyperlink ref="A36" r:id="rId2" display="Catégories Division Civile - Fédération de Cheerleading du Québec" xr:uid="{964EB423-35C8-43AD-A4A1-690224978E36}"/>
    <hyperlink ref="A37" r:id="rId3" display="Catégories Division Scolaire - Fédération de Cheerleading du Québec" xr:uid="{A2E6925C-EBF2-4F34-AC0B-3C36E27003D3}"/>
    <hyperlink ref="A85" r:id="rId4" xr:uid="{A19CEC57-B738-493E-8CFD-BC7B130A4DFD}"/>
  </hyperlinks>
  <pageMargins left="0.25" right="0.25" top="0.75" bottom="0.75" header="0" footer="0"/>
  <pageSetup orientation="portrait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5"/>
  <sheetViews>
    <sheetView showGridLines="0" topLeftCell="B1" workbookViewId="0">
      <selection activeCell="F21" sqref="F21"/>
    </sheetView>
  </sheetViews>
  <sheetFormatPr baseColWidth="10" defaultColWidth="14.44140625" defaultRowHeight="15" customHeight="1" x14ac:dyDescent="0.3"/>
  <cols>
    <col min="1" max="1" width="20.109375" style="27" customWidth="1"/>
    <col min="2" max="2" width="30.6640625" style="27" customWidth="1"/>
    <col min="3" max="3" width="1.6640625" style="27" customWidth="1"/>
    <col min="4" max="4" width="8.6640625" style="27" customWidth="1"/>
    <col min="5" max="5" width="1.6640625" style="27" customWidth="1"/>
    <col min="6" max="6" width="8.6640625" style="27" customWidth="1"/>
    <col min="7" max="7" width="1.6640625" style="27" customWidth="1"/>
    <col min="8" max="8" width="10.6640625" style="27" customWidth="1"/>
    <col min="9" max="9" width="1.6640625" style="27" customWidth="1"/>
    <col min="10" max="10" width="7.6640625" style="27" customWidth="1"/>
    <col min="11" max="11" width="1.6640625" style="27" customWidth="1"/>
    <col min="12" max="12" width="10.6640625" style="27" customWidth="1"/>
    <col min="13" max="13" width="1.6640625" style="27" customWidth="1"/>
    <col min="14" max="14" width="8.6640625" style="27" customWidth="1"/>
    <col min="15" max="15" width="1.6640625" style="27" customWidth="1"/>
    <col min="16" max="16" width="11.5546875" style="27" customWidth="1"/>
    <col min="17" max="26" width="10.6640625" style="27" customWidth="1"/>
    <col min="27" max="16384" width="14.44140625" style="27"/>
  </cols>
  <sheetData>
    <row r="1" spans="1:26" ht="34.950000000000003" customHeight="1" x14ac:dyDescent="0.3">
      <c r="A1" s="176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3.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7">
        <f ca="1">TODAY()</f>
        <v>44817</v>
      </c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5.2" customHeight="1" x14ac:dyDescent="0.3">
      <c r="A3" s="177" t="s">
        <v>141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6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25.2" customHeight="1" x14ac:dyDescent="0.35">
      <c r="A4" s="69" t="s">
        <v>66</v>
      </c>
      <c r="B4" s="124" t="s">
        <v>185</v>
      </c>
      <c r="C4" s="33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4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9.75" customHeight="1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7"/>
      <c r="N5" s="37"/>
      <c r="O5" s="37"/>
      <c r="P5" s="34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9.95" customHeight="1" thickBot="1" x14ac:dyDescent="0.35">
      <c r="A6" s="125" t="s">
        <v>183</v>
      </c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  <c r="P6" s="34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3.5" customHeight="1" x14ac:dyDescent="0.3">
      <c r="A7" s="41"/>
      <c r="B7" s="127" t="s">
        <v>186</v>
      </c>
      <c r="C7" s="70"/>
      <c r="D7" s="126" t="s">
        <v>142</v>
      </c>
      <c r="E7" s="43"/>
      <c r="F7" s="43"/>
      <c r="G7" s="43"/>
      <c r="H7" s="43"/>
      <c r="I7" s="43"/>
      <c r="J7" s="43"/>
      <c r="K7" s="43"/>
      <c r="L7" s="184" t="s">
        <v>143</v>
      </c>
      <c r="M7" s="185"/>
      <c r="N7" s="185"/>
      <c r="O7" s="26"/>
      <c r="P7" s="71" t="s">
        <v>144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9.95" customHeight="1" thickBot="1" x14ac:dyDescent="0.35">
      <c r="A8" s="125" t="s">
        <v>184</v>
      </c>
      <c r="B8" s="178"/>
      <c r="C8" s="168"/>
      <c r="D8" s="168"/>
      <c r="E8" s="168"/>
      <c r="F8" s="168"/>
      <c r="G8" s="168"/>
      <c r="H8" s="168"/>
      <c r="I8" s="168"/>
      <c r="J8" s="169"/>
      <c r="K8" s="39"/>
      <c r="L8" s="181"/>
      <c r="M8" s="182"/>
      <c r="N8" s="183"/>
      <c r="O8" s="26"/>
      <c r="P8" s="142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9" customHeight="1" x14ac:dyDescent="0.3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4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9.95" customHeight="1" x14ac:dyDescent="0.3">
      <c r="A10" s="179" t="s">
        <v>187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72"/>
      <c r="N10" s="111"/>
      <c r="O10" s="26"/>
      <c r="P10" s="34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9.75" customHeight="1" thickBot="1" x14ac:dyDescent="0.3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73"/>
      <c r="M11" s="73"/>
      <c r="N11" s="73"/>
      <c r="O11" s="73"/>
      <c r="P11" s="74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2" customHeight="1" thickBot="1" x14ac:dyDescent="0.4">
      <c r="A12" s="32" t="s">
        <v>63</v>
      </c>
      <c r="B12" s="128" t="s">
        <v>188</v>
      </c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9.75" customHeight="1" x14ac:dyDescent="0.35">
      <c r="A13" s="78"/>
      <c r="B13" s="33"/>
      <c r="C13" s="3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4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9.95" customHeight="1" x14ac:dyDescent="0.3">
      <c r="A14" s="125" t="s">
        <v>145</v>
      </c>
      <c r="B14" s="167"/>
      <c r="C14" s="168"/>
      <c r="D14" s="168"/>
      <c r="E14" s="168"/>
      <c r="F14" s="168"/>
      <c r="G14" s="168"/>
      <c r="H14" s="168"/>
      <c r="I14" s="168"/>
      <c r="J14" s="169"/>
      <c r="K14" s="72"/>
      <c r="L14" s="37"/>
      <c r="M14" s="37"/>
      <c r="N14" s="37"/>
      <c r="O14" s="37"/>
      <c r="P14" s="34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9.75" customHeigh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37"/>
      <c r="N15" s="37"/>
      <c r="O15" s="37"/>
      <c r="P15" s="34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9.95" customHeight="1" x14ac:dyDescent="0.3">
      <c r="A16" s="125" t="s">
        <v>189</v>
      </c>
      <c r="B16" s="173"/>
      <c r="C16" s="168"/>
      <c r="D16" s="168"/>
      <c r="E16" s="168"/>
      <c r="F16" s="168"/>
      <c r="G16" s="168"/>
      <c r="H16" s="169"/>
      <c r="I16" s="79"/>
      <c r="J16" s="80" t="s">
        <v>67</v>
      </c>
      <c r="K16" s="80"/>
      <c r="L16" s="170"/>
      <c r="M16" s="171"/>
      <c r="N16" s="171"/>
      <c r="O16" s="171"/>
      <c r="P16" s="172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9.75" customHeight="1" x14ac:dyDescent="0.3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73"/>
      <c r="M17" s="73"/>
      <c r="N17" s="73"/>
      <c r="O17" s="73"/>
      <c r="P17" s="74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25.2" customHeight="1" thickBot="1" x14ac:dyDescent="0.4">
      <c r="A18" s="32" t="s">
        <v>64</v>
      </c>
      <c r="B18" s="128" t="s">
        <v>190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9.75" customHeight="1" x14ac:dyDescent="0.35">
      <c r="A19" s="78"/>
      <c r="B19" s="33"/>
      <c r="C19" s="3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4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9.95" customHeight="1" x14ac:dyDescent="0.35">
      <c r="A20" s="78"/>
      <c r="B20" s="130" t="s">
        <v>146</v>
      </c>
      <c r="C20" s="33"/>
      <c r="D20" s="131" t="s">
        <v>191</v>
      </c>
      <c r="E20" s="81"/>
      <c r="F20" s="82" t="s">
        <v>68</v>
      </c>
      <c r="G20" s="81"/>
      <c r="H20" s="129" t="s">
        <v>132</v>
      </c>
      <c r="I20" s="81"/>
      <c r="J20" s="129" t="s">
        <v>133</v>
      </c>
      <c r="K20" s="81"/>
      <c r="L20" s="82" t="s">
        <v>69</v>
      </c>
      <c r="M20" s="81"/>
      <c r="N20" s="81" t="s">
        <v>70</v>
      </c>
      <c r="O20" s="26"/>
      <c r="P20" s="83" t="s">
        <v>71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9.95" customHeight="1" thickBot="1" x14ac:dyDescent="0.35">
      <c r="A21" s="84" t="s">
        <v>128</v>
      </c>
      <c r="B21" s="113"/>
      <c r="C21" s="85"/>
      <c r="D21" s="86">
        <f>'Team Summary'!B8</f>
        <v>0</v>
      </c>
      <c r="E21" s="86"/>
      <c r="F21" s="112" t="s">
        <v>86</v>
      </c>
      <c r="G21" s="86"/>
      <c r="H21" s="112" t="s">
        <v>86</v>
      </c>
      <c r="I21" s="87"/>
      <c r="J21" s="112" t="s">
        <v>86</v>
      </c>
      <c r="K21" s="87"/>
      <c r="L21" s="112" t="s">
        <v>86</v>
      </c>
      <c r="M21" s="87"/>
      <c r="N21" s="112" t="s">
        <v>86</v>
      </c>
      <c r="O21" s="68"/>
      <c r="P21" s="88">
        <f>'Team Summary'!K17</f>
        <v>0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9.95" customHeight="1" thickBot="1" x14ac:dyDescent="0.35">
      <c r="A22" s="84" t="s">
        <v>114</v>
      </c>
      <c r="B22" s="113"/>
      <c r="C22" s="85"/>
      <c r="D22" s="86">
        <f>'Team Summary'!B23</f>
        <v>0</v>
      </c>
      <c r="E22" s="86"/>
      <c r="F22" s="112" t="s">
        <v>86</v>
      </c>
      <c r="G22" s="86"/>
      <c r="H22" s="112" t="s">
        <v>86</v>
      </c>
      <c r="I22" s="87"/>
      <c r="J22" s="112" t="s">
        <v>86</v>
      </c>
      <c r="K22" s="87"/>
      <c r="L22" s="112" t="s">
        <v>86</v>
      </c>
      <c r="M22" s="87"/>
      <c r="N22" s="112" t="s">
        <v>86</v>
      </c>
      <c r="O22" s="68"/>
      <c r="P22" s="88">
        <f>'Team Summary'!K32</f>
        <v>0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9.95" customHeight="1" thickBot="1" x14ac:dyDescent="0.35">
      <c r="A23" s="84" t="s">
        <v>115</v>
      </c>
      <c r="B23" s="113"/>
      <c r="C23" s="85"/>
      <c r="D23" s="86">
        <f>'Team Summary'!B38</f>
        <v>0</v>
      </c>
      <c r="E23" s="86"/>
      <c r="F23" s="112" t="s">
        <v>86</v>
      </c>
      <c r="G23" s="86"/>
      <c r="H23" s="112" t="s">
        <v>86</v>
      </c>
      <c r="I23" s="87"/>
      <c r="J23" s="112" t="s">
        <v>86</v>
      </c>
      <c r="K23" s="87"/>
      <c r="L23" s="112" t="s">
        <v>86</v>
      </c>
      <c r="M23" s="87"/>
      <c r="N23" s="112" t="s">
        <v>86</v>
      </c>
      <c r="O23" s="68"/>
      <c r="P23" s="88">
        <f>'Team Summary'!K47</f>
        <v>0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9.95" customHeight="1" thickBot="1" x14ac:dyDescent="0.35">
      <c r="A24" s="84" t="s">
        <v>116</v>
      </c>
      <c r="B24" s="113"/>
      <c r="C24" s="85"/>
      <c r="D24" s="86">
        <f>'Team Summary'!B53</f>
        <v>0</v>
      </c>
      <c r="E24" s="86"/>
      <c r="F24" s="112" t="s">
        <v>86</v>
      </c>
      <c r="G24" s="86"/>
      <c r="H24" s="112" t="s">
        <v>86</v>
      </c>
      <c r="I24" s="87"/>
      <c r="J24" s="112" t="s">
        <v>86</v>
      </c>
      <c r="K24" s="87"/>
      <c r="L24" s="112" t="s">
        <v>86</v>
      </c>
      <c r="M24" s="87"/>
      <c r="N24" s="112" t="s">
        <v>86</v>
      </c>
      <c r="O24" s="68"/>
      <c r="P24" s="88">
        <f>'Team Summary'!K62</f>
        <v>0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9.95" customHeight="1" thickBot="1" x14ac:dyDescent="0.35">
      <c r="A25" s="84" t="s">
        <v>117</v>
      </c>
      <c r="B25" s="113"/>
      <c r="C25" s="85"/>
      <c r="D25" s="86">
        <f>'Team Summary'!B68</f>
        <v>0</v>
      </c>
      <c r="E25" s="86"/>
      <c r="F25" s="112" t="s">
        <v>86</v>
      </c>
      <c r="G25" s="86"/>
      <c r="H25" s="112" t="s">
        <v>86</v>
      </c>
      <c r="I25" s="87"/>
      <c r="J25" s="112" t="s">
        <v>86</v>
      </c>
      <c r="K25" s="87"/>
      <c r="L25" s="112" t="s">
        <v>86</v>
      </c>
      <c r="M25" s="87"/>
      <c r="N25" s="112" t="s">
        <v>86</v>
      </c>
      <c r="O25" s="68"/>
      <c r="P25" s="88">
        <f>'Team Summary'!K77</f>
        <v>0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9.95" customHeight="1" thickBot="1" x14ac:dyDescent="0.35">
      <c r="A26" s="84" t="s">
        <v>118</v>
      </c>
      <c r="B26" s="113"/>
      <c r="C26" s="85"/>
      <c r="D26" s="86">
        <f>'Team Summary'!B83</f>
        <v>0</v>
      </c>
      <c r="E26" s="86"/>
      <c r="F26" s="112" t="s">
        <v>86</v>
      </c>
      <c r="G26" s="86"/>
      <c r="H26" s="112" t="s">
        <v>86</v>
      </c>
      <c r="I26" s="87"/>
      <c r="J26" s="112" t="s">
        <v>86</v>
      </c>
      <c r="K26" s="87"/>
      <c r="L26" s="112" t="s">
        <v>86</v>
      </c>
      <c r="M26" s="87"/>
      <c r="N26" s="112" t="s">
        <v>86</v>
      </c>
      <c r="O26" s="68"/>
      <c r="P26" s="88">
        <f>'Team Summary'!K92</f>
        <v>0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9.95" customHeight="1" thickBot="1" x14ac:dyDescent="0.35">
      <c r="A27" s="84" t="s">
        <v>119</v>
      </c>
      <c r="B27" s="113"/>
      <c r="C27" s="85"/>
      <c r="D27" s="86">
        <f>'Team Summary'!B98</f>
        <v>0</v>
      </c>
      <c r="E27" s="86"/>
      <c r="F27" s="112" t="s">
        <v>86</v>
      </c>
      <c r="G27" s="86"/>
      <c r="H27" s="112" t="s">
        <v>86</v>
      </c>
      <c r="I27" s="87"/>
      <c r="J27" s="112" t="s">
        <v>86</v>
      </c>
      <c r="K27" s="87"/>
      <c r="L27" s="112" t="s">
        <v>86</v>
      </c>
      <c r="M27" s="87"/>
      <c r="N27" s="112" t="s">
        <v>86</v>
      </c>
      <c r="O27" s="68"/>
      <c r="P27" s="88">
        <f>'Team Summary'!K107</f>
        <v>0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9.95" customHeight="1" thickBot="1" x14ac:dyDescent="0.35">
      <c r="A28" s="84" t="s">
        <v>120</v>
      </c>
      <c r="B28" s="113"/>
      <c r="C28" s="85"/>
      <c r="D28" s="86">
        <f>'Team Summary'!B113</f>
        <v>0</v>
      </c>
      <c r="E28" s="86"/>
      <c r="F28" s="112" t="s">
        <v>86</v>
      </c>
      <c r="G28" s="86"/>
      <c r="H28" s="112" t="s">
        <v>86</v>
      </c>
      <c r="I28" s="87"/>
      <c r="J28" s="112" t="s">
        <v>86</v>
      </c>
      <c r="K28" s="87"/>
      <c r="L28" s="112" t="s">
        <v>86</v>
      </c>
      <c r="M28" s="87"/>
      <c r="N28" s="112" t="s">
        <v>86</v>
      </c>
      <c r="O28" s="68"/>
      <c r="P28" s="88">
        <f>'Team Summary'!K122</f>
        <v>0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9.95" customHeight="1" thickBot="1" x14ac:dyDescent="0.35">
      <c r="A29" s="84" t="s">
        <v>121</v>
      </c>
      <c r="B29" s="113"/>
      <c r="C29" s="85"/>
      <c r="D29" s="86">
        <f>'Team Summary'!B128</f>
        <v>0</v>
      </c>
      <c r="E29" s="86"/>
      <c r="F29" s="112" t="s">
        <v>86</v>
      </c>
      <c r="G29" s="86"/>
      <c r="H29" s="112" t="s">
        <v>86</v>
      </c>
      <c r="I29" s="87"/>
      <c r="J29" s="112" t="s">
        <v>86</v>
      </c>
      <c r="K29" s="87"/>
      <c r="L29" s="112" t="s">
        <v>86</v>
      </c>
      <c r="M29" s="87"/>
      <c r="N29" s="112" t="s">
        <v>86</v>
      </c>
      <c r="O29" s="68"/>
      <c r="P29" s="88">
        <f>'Team Summary'!K137</f>
        <v>0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9.95" customHeight="1" thickBot="1" x14ac:dyDescent="0.35">
      <c r="A30" s="84" t="s">
        <v>122</v>
      </c>
      <c r="B30" s="113"/>
      <c r="C30" s="85"/>
      <c r="D30" s="86">
        <f>'Team Summary'!B143</f>
        <v>0</v>
      </c>
      <c r="E30" s="86"/>
      <c r="F30" s="112" t="s">
        <v>86</v>
      </c>
      <c r="G30" s="86"/>
      <c r="H30" s="112" t="s">
        <v>86</v>
      </c>
      <c r="I30" s="87"/>
      <c r="J30" s="112" t="s">
        <v>86</v>
      </c>
      <c r="K30" s="87"/>
      <c r="L30" s="112" t="s">
        <v>86</v>
      </c>
      <c r="M30" s="87"/>
      <c r="N30" s="112" t="s">
        <v>86</v>
      </c>
      <c r="O30" s="68"/>
      <c r="P30" s="88">
        <f>'Team Summary'!K152</f>
        <v>0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9.95" customHeight="1" thickBot="1" x14ac:dyDescent="0.35">
      <c r="A31" s="84" t="s">
        <v>123</v>
      </c>
      <c r="B31" s="113"/>
      <c r="C31" s="85"/>
      <c r="D31" s="86">
        <f>'Team Summary'!B158</f>
        <v>0</v>
      </c>
      <c r="E31" s="86"/>
      <c r="F31" s="112" t="s">
        <v>86</v>
      </c>
      <c r="G31" s="86"/>
      <c r="H31" s="112" t="s">
        <v>86</v>
      </c>
      <c r="I31" s="87"/>
      <c r="J31" s="112" t="s">
        <v>86</v>
      </c>
      <c r="K31" s="87"/>
      <c r="L31" s="112" t="s">
        <v>86</v>
      </c>
      <c r="M31" s="87"/>
      <c r="N31" s="112" t="s">
        <v>86</v>
      </c>
      <c r="O31" s="68"/>
      <c r="P31" s="88">
        <f>'Team Summary'!K167</f>
        <v>0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9.95" customHeight="1" thickBot="1" x14ac:dyDescent="0.35">
      <c r="A32" s="84" t="s">
        <v>124</v>
      </c>
      <c r="B32" s="113"/>
      <c r="C32" s="85"/>
      <c r="D32" s="86">
        <f>'Team Summary'!B173</f>
        <v>0</v>
      </c>
      <c r="E32" s="86"/>
      <c r="F32" s="112" t="s">
        <v>86</v>
      </c>
      <c r="G32" s="86"/>
      <c r="H32" s="112" t="s">
        <v>86</v>
      </c>
      <c r="I32" s="87"/>
      <c r="J32" s="112" t="s">
        <v>86</v>
      </c>
      <c r="K32" s="87"/>
      <c r="L32" s="112" t="s">
        <v>86</v>
      </c>
      <c r="M32" s="87"/>
      <c r="N32" s="112" t="s">
        <v>86</v>
      </c>
      <c r="O32" s="68"/>
      <c r="P32" s="88">
        <f>'Team Summary'!K182</f>
        <v>0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9.95" customHeight="1" thickBot="1" x14ac:dyDescent="0.35">
      <c r="A33" s="84" t="s">
        <v>125</v>
      </c>
      <c r="B33" s="113"/>
      <c r="C33" s="85"/>
      <c r="D33" s="86">
        <f>'Team Summary'!B188</f>
        <v>0</v>
      </c>
      <c r="E33" s="86"/>
      <c r="F33" s="112" t="s">
        <v>86</v>
      </c>
      <c r="G33" s="86"/>
      <c r="H33" s="112" t="s">
        <v>86</v>
      </c>
      <c r="I33" s="87"/>
      <c r="J33" s="112" t="s">
        <v>86</v>
      </c>
      <c r="K33" s="87"/>
      <c r="L33" s="112" t="s">
        <v>86</v>
      </c>
      <c r="M33" s="87"/>
      <c r="N33" s="112" t="s">
        <v>86</v>
      </c>
      <c r="O33" s="68"/>
      <c r="P33" s="88">
        <f>'Team Summary'!K197</f>
        <v>0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9.95" customHeight="1" thickBot="1" x14ac:dyDescent="0.35">
      <c r="A34" s="84" t="s">
        <v>126</v>
      </c>
      <c r="B34" s="113"/>
      <c r="C34" s="85"/>
      <c r="D34" s="86">
        <f>'Team Summary'!B203</f>
        <v>0</v>
      </c>
      <c r="E34" s="86"/>
      <c r="F34" s="112" t="s">
        <v>86</v>
      </c>
      <c r="G34" s="86"/>
      <c r="H34" s="112" t="s">
        <v>86</v>
      </c>
      <c r="I34" s="87"/>
      <c r="J34" s="112" t="s">
        <v>86</v>
      </c>
      <c r="K34" s="87"/>
      <c r="L34" s="112" t="s">
        <v>86</v>
      </c>
      <c r="M34" s="87"/>
      <c r="N34" s="112" t="s">
        <v>86</v>
      </c>
      <c r="O34" s="68"/>
      <c r="P34" s="88">
        <f>'Team Summary'!K212</f>
        <v>0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9.95" customHeight="1" thickBot="1" x14ac:dyDescent="0.35">
      <c r="A35" s="84" t="s">
        <v>127</v>
      </c>
      <c r="B35" s="113"/>
      <c r="C35" s="85"/>
      <c r="D35" s="86">
        <f>'Team Summary'!B218</f>
        <v>0</v>
      </c>
      <c r="E35" s="86"/>
      <c r="F35" s="112" t="s">
        <v>86</v>
      </c>
      <c r="G35" s="86"/>
      <c r="H35" s="112" t="s">
        <v>86</v>
      </c>
      <c r="I35" s="87"/>
      <c r="J35" s="112" t="s">
        <v>86</v>
      </c>
      <c r="K35" s="87"/>
      <c r="L35" s="112" t="s">
        <v>86</v>
      </c>
      <c r="M35" s="87"/>
      <c r="N35" s="112" t="s">
        <v>86</v>
      </c>
      <c r="O35" s="68"/>
      <c r="P35" s="88">
        <f>'Team Summary'!K227</f>
        <v>0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9.75" customHeight="1" thickBot="1" x14ac:dyDescent="0.35">
      <c r="A36" s="84"/>
      <c r="B36" s="89"/>
      <c r="C36" s="85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34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s="93" customFormat="1" ht="19.95" customHeight="1" x14ac:dyDescent="0.3">
      <c r="A37" s="90"/>
      <c r="B37" s="91"/>
      <c r="C37" s="91"/>
      <c r="D37" s="158" t="s">
        <v>198</v>
      </c>
      <c r="E37" s="156"/>
      <c r="F37" s="156"/>
      <c r="G37" s="156"/>
      <c r="H37" s="156"/>
      <c r="I37" s="156"/>
      <c r="J37" s="156"/>
      <c r="K37" s="156"/>
      <c r="L37" s="159"/>
      <c r="M37" s="92"/>
      <c r="N37" s="155">
        <f>SUM(P21:P35)</f>
        <v>0</v>
      </c>
      <c r="O37" s="156"/>
      <c r="P37" s="157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25.2" customHeight="1" x14ac:dyDescent="0.35">
      <c r="A38" s="32" t="s">
        <v>72</v>
      </c>
      <c r="B38" s="128" t="s">
        <v>192</v>
      </c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9.75" customHeight="1" x14ac:dyDescent="0.35">
      <c r="A39" s="78"/>
      <c r="B39" s="33"/>
      <c r="C39" s="3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4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30" customHeight="1" x14ac:dyDescent="0.3">
      <c r="A40" s="94"/>
      <c r="B40" s="133" t="s">
        <v>193</v>
      </c>
      <c r="C40" s="95"/>
      <c r="D40" s="174" t="s">
        <v>194</v>
      </c>
      <c r="E40" s="175"/>
      <c r="F40" s="175"/>
      <c r="G40" s="96"/>
      <c r="H40" s="174" t="s">
        <v>195</v>
      </c>
      <c r="I40" s="175"/>
      <c r="J40" s="175"/>
      <c r="K40" s="96"/>
      <c r="L40" s="153" t="s">
        <v>196</v>
      </c>
      <c r="M40" s="146"/>
      <c r="N40" s="146"/>
      <c r="O40" s="97"/>
      <c r="P40" s="98" t="s">
        <v>71</v>
      </c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5" customHeight="1" x14ac:dyDescent="0.3">
      <c r="A41" s="144" t="s">
        <v>206</v>
      </c>
      <c r="B41" s="99">
        <v>30</v>
      </c>
      <c r="C41" s="60"/>
      <c r="D41" s="154">
        <f>COUNTA(B21:B35)*2</f>
        <v>0</v>
      </c>
      <c r="E41" s="146"/>
      <c r="F41" s="146"/>
      <c r="G41" s="51"/>
      <c r="H41" s="154">
        <f>COUNTIF('Coaches &amp; Support Staff'!E3:E50,"yes")</f>
        <v>0</v>
      </c>
      <c r="I41" s="146"/>
      <c r="J41" s="146"/>
      <c r="K41" s="51"/>
      <c r="L41" s="154">
        <f t="shared" ref="L41" si="0">IF(H41-D41&lt;0,0,H41-D41)</f>
        <v>0</v>
      </c>
      <c r="M41" s="146"/>
      <c r="N41" s="146"/>
      <c r="O41" s="60"/>
      <c r="P41" s="53">
        <f t="shared" ref="P41" si="1">L41*B41</f>
        <v>0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9.75" customHeight="1" x14ac:dyDescent="0.3">
      <c r="A42" s="4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00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93" customFormat="1" ht="19.5" customHeight="1" x14ac:dyDescent="0.3">
      <c r="A43" s="101"/>
      <c r="B43" s="102"/>
      <c r="C43" s="102"/>
      <c r="D43" s="158" t="s">
        <v>197</v>
      </c>
      <c r="E43" s="156"/>
      <c r="F43" s="156"/>
      <c r="G43" s="156"/>
      <c r="H43" s="156"/>
      <c r="I43" s="156"/>
      <c r="J43" s="156"/>
      <c r="K43" s="156"/>
      <c r="L43" s="159"/>
      <c r="M43" s="92"/>
      <c r="N43" s="155">
        <f>SUM(P41:P41)</f>
        <v>0</v>
      </c>
      <c r="O43" s="156"/>
      <c r="P43" s="157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9.75" customHeight="1" x14ac:dyDescent="0.3">
      <c r="A44" s="103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04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" customHeight="1" x14ac:dyDescent="0.3">
      <c r="A45" s="134" t="s">
        <v>149</v>
      </c>
      <c r="B45" s="26"/>
      <c r="C45" s="26"/>
      <c r="D45" s="160" t="s">
        <v>147</v>
      </c>
      <c r="E45" s="146"/>
      <c r="F45" s="146"/>
      <c r="G45" s="146"/>
      <c r="H45" s="146"/>
      <c r="I45" s="146"/>
      <c r="J45" s="146"/>
      <c r="K45" s="146"/>
      <c r="L45" s="146"/>
      <c r="M45" s="105"/>
      <c r="N45" s="164">
        <f>N43+N37</f>
        <v>0</v>
      </c>
      <c r="O45" s="146"/>
      <c r="P45" s="147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3.5" customHeight="1" x14ac:dyDescent="0.3">
      <c r="A46" s="135" t="s">
        <v>150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00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9.95" customHeight="1" x14ac:dyDescent="0.3">
      <c r="A47" s="41"/>
      <c r="B47" s="106"/>
      <c r="C47" s="106"/>
      <c r="D47" s="161" t="s">
        <v>148</v>
      </c>
      <c r="E47" s="162"/>
      <c r="F47" s="162"/>
      <c r="G47" s="162"/>
      <c r="H47" s="162"/>
      <c r="I47" s="162"/>
      <c r="J47" s="162"/>
      <c r="K47" s="162"/>
      <c r="L47" s="163"/>
      <c r="M47" s="107"/>
      <c r="N47" s="165">
        <f>ROUND(N45*1.14975,2)</f>
        <v>0</v>
      </c>
      <c r="O47" s="162"/>
      <c r="P47" s="16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9.5" customHeight="1" x14ac:dyDescent="0.3">
      <c r="A48" s="145" t="s">
        <v>152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9.5" customHeight="1" x14ac:dyDescent="0.35">
      <c r="A49" s="148" t="s">
        <v>151</v>
      </c>
      <c r="B49" s="149"/>
      <c r="C49" s="149"/>
      <c r="D49" s="149"/>
      <c r="E49" s="149"/>
      <c r="F49" s="150"/>
      <c r="G49" s="108"/>
      <c r="H49" s="151" t="s">
        <v>73</v>
      </c>
      <c r="I49" s="149"/>
      <c r="J49" s="149"/>
      <c r="K49" s="149"/>
      <c r="L49" s="149"/>
      <c r="M49" s="149"/>
      <c r="N49" s="149"/>
      <c r="O49" s="149"/>
      <c r="P49" s="152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ht="9.75" customHeight="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3.5" customHeight="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3.5" customHeight="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9.75" customHeight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3.5" customHeigh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9.7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3.5" customHeight="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9.75" customHeight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3.5" customHeight="1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9.75" customHeight="1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3.5" customHeight="1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9.75" customHeight="1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21" customHeight="1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9.75" customHeight="1" x14ac:dyDescent="0.3">
      <c r="A63" s="80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  <c r="M63" s="37"/>
      <c r="N63" s="37"/>
      <c r="O63" s="37"/>
      <c r="P63" s="110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3.5" customHeigh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3.5" customHeight="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3.5" customHeight="1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3.5" customHeight="1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3.5" customHeight="1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3.5" customHeight="1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3.5" customHeight="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3.5" customHeight="1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3.5" customHeight="1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3.5" customHeight="1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3.5" customHeight="1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3.5" customHeight="1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3.5" customHeigh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3.5" customHeight="1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3.5" customHeight="1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3.5" customHeight="1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3.5" customHeight="1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3.5" customHeight="1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3.5" customHeight="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3.5" customHeight="1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3.5" customHeight="1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3.5" customHeight="1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3.5" customHeight="1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3.5" customHeight="1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3.5" customHeight="1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3.5" customHeight="1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3.5" customHeight="1" x14ac:dyDescent="0.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3.5" customHeight="1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3.5" customHeight="1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3.5" customHeight="1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3.5" customHeight="1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3.5" customHeight="1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3.5" customHeight="1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3.5" customHeight="1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3.5" customHeight="1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3.5" customHeight="1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3.5" customHeight="1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3.5" customHeight="1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3.5" customHeight="1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3.5" customHeight="1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3.5" customHeight="1" x14ac:dyDescent="0.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3.5" customHeight="1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3.5" customHeight="1" x14ac:dyDescent="0.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3.5" customHeight="1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3.5" customHeight="1" x14ac:dyDescent="0.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3.5" customHeight="1" x14ac:dyDescent="0.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3.5" customHeight="1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3.5" customHeight="1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3.5" customHeight="1" x14ac:dyDescent="0.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3.5" customHeight="1" x14ac:dyDescent="0.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3.5" customHeight="1" x14ac:dyDescent="0.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3.5" customHeight="1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3.5" customHeight="1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3.5" customHeight="1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3.5" customHeight="1" x14ac:dyDescent="0.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3.5" customHeight="1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3.5" customHeight="1" x14ac:dyDescent="0.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3.5" customHeight="1" x14ac:dyDescent="0.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3.5" customHeight="1" x14ac:dyDescent="0.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3.5" customHeight="1" x14ac:dyDescent="0.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3.5" customHeight="1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3.5" customHeight="1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3.5" customHeight="1" x14ac:dyDescent="0.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3.5" customHeight="1" x14ac:dyDescent="0.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3.5" customHeight="1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3.5" customHeight="1" x14ac:dyDescent="0.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3.5" customHeight="1" x14ac:dyDescent="0.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3.5" customHeight="1" x14ac:dyDescent="0.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3.5" customHeight="1" x14ac:dyDescent="0.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3.5" customHeight="1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3.5" customHeight="1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3.5" customHeight="1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3.5" customHeight="1" x14ac:dyDescent="0.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3.5" customHeight="1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3.5" customHeight="1" x14ac:dyDescent="0.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3.5" customHeight="1" x14ac:dyDescent="0.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3.5" customHeight="1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3.5" customHeight="1" x14ac:dyDescent="0.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3.5" customHeight="1" x14ac:dyDescent="0.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3.5" customHeight="1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3.5" customHeight="1" x14ac:dyDescent="0.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3.5" customHeight="1" x14ac:dyDescent="0.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3.5" customHeight="1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3.5" customHeight="1" x14ac:dyDescent="0.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3.5" customHeight="1" x14ac:dyDescent="0.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3.5" customHeight="1" x14ac:dyDescent="0.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3.5" customHeight="1" x14ac:dyDescent="0.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3.5" customHeight="1" x14ac:dyDescent="0.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3.5" customHeight="1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3.5" customHeight="1" x14ac:dyDescent="0.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3.5" customHeight="1" x14ac:dyDescent="0.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3.5" customHeight="1" x14ac:dyDescent="0.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3.5" customHeight="1" x14ac:dyDescent="0.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3.5" customHeight="1" x14ac:dyDescent="0.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3.5" customHeight="1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3.5" customHeight="1" x14ac:dyDescent="0.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3.5" customHeight="1" x14ac:dyDescent="0.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3.5" customHeight="1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3.5" customHeight="1" x14ac:dyDescent="0.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3.5" customHeight="1" x14ac:dyDescent="0.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3.5" customHeight="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3.5" customHeight="1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3.5" customHeight="1" x14ac:dyDescent="0.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3.5" customHeight="1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3.5" customHeight="1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3.5" customHeight="1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3.5" customHeight="1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3.5" customHeight="1" x14ac:dyDescent="0.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3.5" customHeight="1" x14ac:dyDescent="0.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3.5" customHeight="1" x14ac:dyDescent="0.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3.5" customHeight="1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3.5" customHeight="1" x14ac:dyDescent="0.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3.5" customHeight="1" x14ac:dyDescent="0.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3.5" customHeight="1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3.5" customHeight="1" x14ac:dyDescent="0.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3.5" customHeight="1" x14ac:dyDescent="0.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3.5" customHeight="1" x14ac:dyDescent="0.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3.5" customHeight="1" x14ac:dyDescent="0.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3.5" customHeight="1" x14ac:dyDescent="0.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3.5" customHeight="1" x14ac:dyDescent="0.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3.5" customHeight="1" x14ac:dyDescent="0.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3.5" customHeight="1" x14ac:dyDescent="0.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3.5" customHeight="1" x14ac:dyDescent="0.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3.5" customHeight="1" x14ac:dyDescent="0.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3.5" customHeight="1" x14ac:dyDescent="0.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3.5" customHeight="1" x14ac:dyDescent="0.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3.5" customHeight="1" x14ac:dyDescent="0.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3.5" customHeight="1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3.5" customHeight="1" x14ac:dyDescent="0.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3.5" customHeight="1" x14ac:dyDescent="0.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3.5" customHeight="1" x14ac:dyDescent="0.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3.5" customHeight="1" x14ac:dyDescent="0.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3.5" customHeight="1" x14ac:dyDescent="0.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3.5" customHeight="1" x14ac:dyDescent="0.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3.5" customHeight="1" x14ac:dyDescent="0.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3.5" customHeight="1" x14ac:dyDescent="0.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3.5" customHeight="1" x14ac:dyDescent="0.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3.5" customHeight="1" x14ac:dyDescent="0.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3.5" customHeight="1" x14ac:dyDescent="0.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3.5" customHeight="1" x14ac:dyDescent="0.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3.5" customHeight="1" x14ac:dyDescent="0.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3.5" customHeight="1" x14ac:dyDescent="0.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3.5" customHeight="1" x14ac:dyDescent="0.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3.5" customHeight="1" x14ac:dyDescent="0.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3.5" customHeight="1" x14ac:dyDescent="0.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3.5" customHeight="1" x14ac:dyDescent="0.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3.5" customHeight="1" x14ac:dyDescent="0.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3.5" customHeight="1" x14ac:dyDescent="0.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3.5" customHeight="1" x14ac:dyDescent="0.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3.5" customHeight="1" x14ac:dyDescent="0.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3.5" customHeight="1" x14ac:dyDescent="0.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3.5" customHeight="1" x14ac:dyDescent="0.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3.5" customHeight="1" x14ac:dyDescent="0.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3.5" customHeight="1" x14ac:dyDescent="0.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3.5" customHeight="1" x14ac:dyDescent="0.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3.5" customHeight="1" x14ac:dyDescent="0.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3.5" customHeight="1" x14ac:dyDescent="0.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3.5" customHeight="1" x14ac:dyDescent="0.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3.5" customHeight="1" x14ac:dyDescent="0.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3.5" customHeight="1" x14ac:dyDescent="0.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3.5" customHeight="1" x14ac:dyDescent="0.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3.5" customHeight="1" x14ac:dyDescent="0.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3.5" customHeight="1" x14ac:dyDescent="0.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3.5" customHeight="1" x14ac:dyDescent="0.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3.5" customHeight="1" x14ac:dyDescent="0.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3.5" customHeight="1" x14ac:dyDescent="0.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3.5" customHeight="1" x14ac:dyDescent="0.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3.5" customHeight="1" x14ac:dyDescent="0.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3.5" customHeight="1" x14ac:dyDescent="0.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3.5" customHeight="1" x14ac:dyDescent="0.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3.5" customHeight="1" x14ac:dyDescent="0.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3.5" customHeight="1" x14ac:dyDescent="0.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3.5" customHeight="1" x14ac:dyDescent="0.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3.5" customHeight="1" x14ac:dyDescent="0.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3.5" customHeight="1" x14ac:dyDescent="0.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3.5" customHeight="1" x14ac:dyDescent="0.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3.5" customHeight="1" x14ac:dyDescent="0.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3.5" customHeight="1" x14ac:dyDescent="0.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3.5" customHeight="1" x14ac:dyDescent="0.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3.5" customHeight="1" x14ac:dyDescent="0.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3.5" customHeight="1" x14ac:dyDescent="0.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3.5" customHeight="1" x14ac:dyDescent="0.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3.5" customHeight="1" x14ac:dyDescent="0.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3.5" customHeight="1" x14ac:dyDescent="0.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3.5" customHeight="1" x14ac:dyDescent="0.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3.5" customHeight="1" x14ac:dyDescent="0.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3.5" customHeight="1" x14ac:dyDescent="0.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3.5" customHeight="1" x14ac:dyDescent="0.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3.5" customHeight="1" x14ac:dyDescent="0.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3.5" customHeight="1" x14ac:dyDescent="0.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3.5" customHeight="1" x14ac:dyDescent="0.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3.5" customHeight="1" x14ac:dyDescent="0.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3.5" customHeight="1" x14ac:dyDescent="0.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3.5" customHeight="1" x14ac:dyDescent="0.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3.5" customHeight="1" x14ac:dyDescent="0.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3.5" customHeight="1" x14ac:dyDescent="0.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3.5" customHeight="1" x14ac:dyDescent="0.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3.5" customHeight="1" x14ac:dyDescent="0.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3.5" customHeight="1" x14ac:dyDescent="0.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3.5" customHeight="1" x14ac:dyDescent="0.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3.5" customHeight="1" x14ac:dyDescent="0.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3.5" customHeight="1" x14ac:dyDescent="0.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3.5" customHeight="1" x14ac:dyDescent="0.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3.5" customHeight="1" x14ac:dyDescent="0.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3.5" customHeight="1" x14ac:dyDescent="0.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3.5" customHeight="1" x14ac:dyDescent="0.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3.5" customHeight="1" x14ac:dyDescent="0.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3.5" customHeight="1" x14ac:dyDescent="0.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3.5" customHeight="1" x14ac:dyDescent="0.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3.5" customHeight="1" x14ac:dyDescent="0.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3.5" customHeight="1" x14ac:dyDescent="0.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3.5" customHeight="1" x14ac:dyDescent="0.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3.5" customHeight="1" x14ac:dyDescent="0.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3.5" customHeight="1" x14ac:dyDescent="0.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3.5" customHeight="1" x14ac:dyDescent="0.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3.5" customHeight="1" x14ac:dyDescent="0.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3.5" customHeight="1" x14ac:dyDescent="0.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3.5" customHeight="1" x14ac:dyDescent="0.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3.5" customHeight="1" x14ac:dyDescent="0.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3.5" customHeight="1" x14ac:dyDescent="0.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3.5" customHeight="1" x14ac:dyDescent="0.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3.5" customHeight="1" x14ac:dyDescent="0.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3.5" customHeight="1" x14ac:dyDescent="0.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3.5" customHeight="1" x14ac:dyDescent="0.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3.5" customHeight="1" x14ac:dyDescent="0.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3.5" customHeight="1" x14ac:dyDescent="0.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3.5" customHeight="1" x14ac:dyDescent="0.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3.5" customHeight="1" x14ac:dyDescent="0.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3.5" customHeight="1" x14ac:dyDescent="0.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3.5" customHeight="1" x14ac:dyDescent="0.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3.5" customHeight="1" x14ac:dyDescent="0.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3.5" customHeight="1" x14ac:dyDescent="0.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3.5" customHeight="1" x14ac:dyDescent="0.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3.5" customHeight="1" x14ac:dyDescent="0.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3.5" customHeight="1" x14ac:dyDescent="0.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3.5" customHeight="1" x14ac:dyDescent="0.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3.5" customHeight="1" x14ac:dyDescent="0.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3.5" customHeight="1" x14ac:dyDescent="0.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3.5" customHeight="1" x14ac:dyDescent="0.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3.5" customHeight="1" x14ac:dyDescent="0.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3.5" customHeight="1" x14ac:dyDescent="0.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3.5" customHeight="1" x14ac:dyDescent="0.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3.5" customHeight="1" x14ac:dyDescent="0.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3.5" customHeight="1" x14ac:dyDescent="0.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3.5" customHeight="1" x14ac:dyDescent="0.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3.5" customHeight="1" x14ac:dyDescent="0.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3.5" customHeight="1" x14ac:dyDescent="0.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3.5" customHeight="1" x14ac:dyDescent="0.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3.5" customHeight="1" x14ac:dyDescent="0.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3.5" customHeight="1" x14ac:dyDescent="0.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3.5" customHeight="1" x14ac:dyDescent="0.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3.5" customHeight="1" x14ac:dyDescent="0.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3.5" customHeight="1" x14ac:dyDescent="0.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3.5" customHeight="1" x14ac:dyDescent="0.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3.5" customHeight="1" x14ac:dyDescent="0.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3.5" customHeight="1" x14ac:dyDescent="0.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3.5" customHeight="1" x14ac:dyDescent="0.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3.5" customHeight="1" x14ac:dyDescent="0.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3.5" customHeight="1" x14ac:dyDescent="0.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3.5" customHeight="1" x14ac:dyDescent="0.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3.5" customHeight="1" x14ac:dyDescent="0.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3.5" customHeight="1" x14ac:dyDescent="0.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3.5" customHeight="1" x14ac:dyDescent="0.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3.5" customHeight="1" x14ac:dyDescent="0.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3.5" customHeight="1" x14ac:dyDescent="0.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3.5" customHeight="1" x14ac:dyDescent="0.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3.5" customHeight="1" x14ac:dyDescent="0.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3.5" customHeight="1" x14ac:dyDescent="0.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3.5" customHeight="1" x14ac:dyDescent="0.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3.5" customHeight="1" x14ac:dyDescent="0.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3.5" customHeight="1" x14ac:dyDescent="0.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3.5" customHeight="1" x14ac:dyDescent="0.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3.5" customHeight="1" x14ac:dyDescent="0.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3.5" customHeight="1" x14ac:dyDescent="0.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3.5" customHeight="1" x14ac:dyDescent="0.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3.5" customHeight="1" x14ac:dyDescent="0.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3.5" customHeight="1" x14ac:dyDescent="0.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3.5" customHeight="1" x14ac:dyDescent="0.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3.5" customHeight="1" x14ac:dyDescent="0.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3.5" customHeight="1" x14ac:dyDescent="0.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3.5" customHeight="1" x14ac:dyDescent="0.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3.5" customHeight="1" x14ac:dyDescent="0.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3.5" customHeight="1" x14ac:dyDescent="0.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3.5" customHeight="1" x14ac:dyDescent="0.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3.5" customHeight="1" x14ac:dyDescent="0.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3.5" customHeight="1" x14ac:dyDescent="0.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3.5" customHeight="1" x14ac:dyDescent="0.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3.5" customHeight="1" x14ac:dyDescent="0.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3.5" customHeight="1" x14ac:dyDescent="0.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3.5" customHeight="1" x14ac:dyDescent="0.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3.5" customHeight="1" x14ac:dyDescent="0.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3.5" customHeight="1" x14ac:dyDescent="0.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3.5" customHeight="1" x14ac:dyDescent="0.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3.5" customHeight="1" x14ac:dyDescent="0.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3.5" customHeight="1" x14ac:dyDescent="0.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3.5" customHeight="1" x14ac:dyDescent="0.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3.5" customHeight="1" x14ac:dyDescent="0.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3.5" customHeight="1" x14ac:dyDescent="0.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3.5" customHeight="1" x14ac:dyDescent="0.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3.5" customHeight="1" x14ac:dyDescent="0.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3.5" customHeight="1" x14ac:dyDescent="0.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3.5" customHeight="1" x14ac:dyDescent="0.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3.5" customHeight="1" x14ac:dyDescent="0.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3.5" customHeight="1" x14ac:dyDescent="0.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3.5" customHeight="1" x14ac:dyDescent="0.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3.5" customHeight="1" x14ac:dyDescent="0.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3.5" customHeight="1" x14ac:dyDescent="0.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3.5" customHeight="1" x14ac:dyDescent="0.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3.5" customHeight="1" x14ac:dyDescent="0.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3.5" customHeight="1" x14ac:dyDescent="0.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3.5" customHeight="1" x14ac:dyDescent="0.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3.5" customHeight="1" x14ac:dyDescent="0.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3.5" customHeight="1" x14ac:dyDescent="0.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3.5" customHeight="1" x14ac:dyDescent="0.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3.5" customHeight="1" x14ac:dyDescent="0.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3.5" customHeight="1" x14ac:dyDescent="0.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3.5" customHeight="1" x14ac:dyDescent="0.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3.5" customHeight="1" x14ac:dyDescent="0.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3.5" customHeight="1" x14ac:dyDescent="0.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3.5" customHeight="1" x14ac:dyDescent="0.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3.5" customHeight="1" x14ac:dyDescent="0.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3.5" customHeight="1" x14ac:dyDescent="0.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3.5" customHeight="1" x14ac:dyDescent="0.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3.5" customHeight="1" x14ac:dyDescent="0.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3.5" customHeight="1" x14ac:dyDescent="0.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3.5" customHeight="1" x14ac:dyDescent="0.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3.5" customHeight="1" x14ac:dyDescent="0.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3.5" customHeight="1" x14ac:dyDescent="0.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3.5" customHeight="1" x14ac:dyDescent="0.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3.5" customHeight="1" x14ac:dyDescent="0.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3.5" customHeight="1" x14ac:dyDescent="0.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3.5" customHeight="1" x14ac:dyDescent="0.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3.5" customHeight="1" x14ac:dyDescent="0.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3.5" customHeight="1" x14ac:dyDescent="0.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3.5" customHeight="1" x14ac:dyDescent="0.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3.5" customHeight="1" x14ac:dyDescent="0.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3.5" customHeight="1" x14ac:dyDescent="0.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3.5" customHeight="1" x14ac:dyDescent="0.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3.5" customHeight="1" x14ac:dyDescent="0.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3.5" customHeight="1" x14ac:dyDescent="0.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3.5" customHeight="1" x14ac:dyDescent="0.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3.5" customHeight="1" x14ac:dyDescent="0.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3.5" customHeight="1" x14ac:dyDescent="0.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3.5" customHeight="1" x14ac:dyDescent="0.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3.5" customHeight="1" x14ac:dyDescent="0.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3.5" customHeight="1" x14ac:dyDescent="0.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3.5" customHeight="1" x14ac:dyDescent="0.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3.5" customHeight="1" x14ac:dyDescent="0.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3.5" customHeight="1" x14ac:dyDescent="0.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3.5" customHeight="1" x14ac:dyDescent="0.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3.5" customHeight="1" x14ac:dyDescent="0.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3.5" customHeight="1" x14ac:dyDescent="0.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3.5" customHeight="1" x14ac:dyDescent="0.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3.5" customHeight="1" x14ac:dyDescent="0.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3.5" customHeight="1" x14ac:dyDescent="0.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3.5" customHeight="1" x14ac:dyDescent="0.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3.5" customHeight="1" x14ac:dyDescent="0.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3.5" customHeight="1" x14ac:dyDescent="0.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3.5" customHeight="1" x14ac:dyDescent="0.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3.5" customHeight="1" x14ac:dyDescent="0.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3.5" customHeight="1" x14ac:dyDescent="0.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3.5" customHeight="1" x14ac:dyDescent="0.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3.5" customHeight="1" x14ac:dyDescent="0.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3.5" customHeight="1" x14ac:dyDescent="0.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3.5" customHeight="1" x14ac:dyDescent="0.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3.5" customHeight="1" x14ac:dyDescent="0.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3.5" customHeight="1" x14ac:dyDescent="0.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3.5" customHeight="1" x14ac:dyDescent="0.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3.5" customHeight="1" x14ac:dyDescent="0.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3.5" customHeight="1" x14ac:dyDescent="0.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3.5" customHeight="1" x14ac:dyDescent="0.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3.5" customHeight="1" x14ac:dyDescent="0.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3.5" customHeight="1" x14ac:dyDescent="0.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3.5" customHeight="1" x14ac:dyDescent="0.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3.5" customHeight="1" x14ac:dyDescent="0.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3.5" customHeight="1" x14ac:dyDescent="0.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3.5" customHeight="1" x14ac:dyDescent="0.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3.5" customHeight="1" x14ac:dyDescent="0.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3.5" customHeight="1" x14ac:dyDescent="0.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3.5" customHeight="1" x14ac:dyDescent="0.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3.5" customHeight="1" x14ac:dyDescent="0.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3.5" customHeight="1" x14ac:dyDescent="0.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3.5" customHeight="1" x14ac:dyDescent="0.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3.5" customHeight="1" x14ac:dyDescent="0.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3.5" customHeight="1" x14ac:dyDescent="0.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3.5" customHeight="1" x14ac:dyDescent="0.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3.5" customHeight="1" x14ac:dyDescent="0.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3.5" customHeight="1" x14ac:dyDescent="0.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3.5" customHeight="1" x14ac:dyDescent="0.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3.5" customHeight="1" x14ac:dyDescent="0.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3.5" customHeight="1" x14ac:dyDescent="0.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3.5" customHeight="1" x14ac:dyDescent="0.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3.5" customHeight="1" x14ac:dyDescent="0.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3.5" customHeight="1" x14ac:dyDescent="0.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3.5" customHeight="1" x14ac:dyDescent="0.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3.5" customHeight="1" x14ac:dyDescent="0.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3.5" customHeight="1" x14ac:dyDescent="0.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3.5" customHeight="1" x14ac:dyDescent="0.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3.5" customHeight="1" x14ac:dyDescent="0.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3.5" customHeight="1" x14ac:dyDescent="0.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3.5" customHeight="1" x14ac:dyDescent="0.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3.5" customHeight="1" x14ac:dyDescent="0.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3.5" customHeight="1" x14ac:dyDescent="0.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3.5" customHeight="1" x14ac:dyDescent="0.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3.5" customHeight="1" x14ac:dyDescent="0.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3.5" customHeight="1" x14ac:dyDescent="0.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3.5" customHeight="1" x14ac:dyDescent="0.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3.5" customHeight="1" x14ac:dyDescent="0.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3.5" customHeight="1" x14ac:dyDescent="0.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3.5" customHeight="1" x14ac:dyDescent="0.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3.5" customHeight="1" x14ac:dyDescent="0.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3.5" customHeight="1" x14ac:dyDescent="0.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3.5" customHeight="1" x14ac:dyDescent="0.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3.5" customHeight="1" x14ac:dyDescent="0.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3.5" customHeight="1" x14ac:dyDescent="0.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3.5" customHeight="1" x14ac:dyDescent="0.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3.5" customHeight="1" x14ac:dyDescent="0.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3.5" customHeight="1" x14ac:dyDescent="0.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3.5" customHeight="1" x14ac:dyDescent="0.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3.5" customHeight="1" x14ac:dyDescent="0.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3.5" customHeight="1" x14ac:dyDescent="0.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3.5" customHeight="1" x14ac:dyDescent="0.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3.5" customHeight="1" x14ac:dyDescent="0.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3.5" customHeight="1" x14ac:dyDescent="0.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3.5" customHeight="1" x14ac:dyDescent="0.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3.5" customHeight="1" x14ac:dyDescent="0.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3.5" customHeight="1" x14ac:dyDescent="0.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3.5" customHeight="1" x14ac:dyDescent="0.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3.5" customHeight="1" x14ac:dyDescent="0.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3.5" customHeight="1" x14ac:dyDescent="0.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3.5" customHeight="1" x14ac:dyDescent="0.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3.5" customHeight="1" x14ac:dyDescent="0.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3.5" customHeight="1" x14ac:dyDescent="0.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3.5" customHeight="1" x14ac:dyDescent="0.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3.5" customHeight="1" x14ac:dyDescent="0.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3.5" customHeight="1" x14ac:dyDescent="0.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3.5" customHeight="1" x14ac:dyDescent="0.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3.5" customHeight="1" x14ac:dyDescent="0.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3.5" customHeight="1" x14ac:dyDescent="0.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3.5" customHeight="1" x14ac:dyDescent="0.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3.5" customHeight="1" x14ac:dyDescent="0.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3.5" customHeight="1" x14ac:dyDescent="0.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3.5" customHeight="1" x14ac:dyDescent="0.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3.5" customHeight="1" x14ac:dyDescent="0.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3.5" customHeight="1" x14ac:dyDescent="0.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3.5" customHeight="1" x14ac:dyDescent="0.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3.5" customHeight="1" x14ac:dyDescent="0.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3.5" customHeight="1" x14ac:dyDescent="0.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3.5" customHeight="1" x14ac:dyDescent="0.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3.5" customHeight="1" x14ac:dyDescent="0.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3.5" customHeight="1" x14ac:dyDescent="0.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3.5" customHeight="1" x14ac:dyDescent="0.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3.5" customHeight="1" x14ac:dyDescent="0.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3.5" customHeight="1" x14ac:dyDescent="0.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3.5" customHeight="1" x14ac:dyDescent="0.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3.5" customHeight="1" x14ac:dyDescent="0.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3.5" customHeight="1" x14ac:dyDescent="0.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3.5" customHeight="1" x14ac:dyDescent="0.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3.5" customHeight="1" x14ac:dyDescent="0.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3.5" customHeight="1" x14ac:dyDescent="0.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3.5" customHeight="1" x14ac:dyDescent="0.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3.5" customHeight="1" x14ac:dyDescent="0.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3.5" customHeight="1" x14ac:dyDescent="0.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3.5" customHeight="1" x14ac:dyDescent="0.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3.5" customHeight="1" x14ac:dyDescent="0.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3.5" customHeight="1" x14ac:dyDescent="0.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3.5" customHeight="1" x14ac:dyDescent="0.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3.5" customHeight="1" x14ac:dyDescent="0.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3.5" customHeight="1" x14ac:dyDescent="0.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3.5" customHeight="1" x14ac:dyDescent="0.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3.5" customHeight="1" x14ac:dyDescent="0.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3.5" customHeight="1" x14ac:dyDescent="0.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3.5" customHeight="1" x14ac:dyDescent="0.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3.5" customHeight="1" x14ac:dyDescent="0.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3.5" customHeight="1" x14ac:dyDescent="0.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3.5" customHeight="1" x14ac:dyDescent="0.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3.5" customHeight="1" x14ac:dyDescent="0.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3.5" customHeight="1" x14ac:dyDescent="0.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3.5" customHeight="1" x14ac:dyDescent="0.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3.5" customHeight="1" x14ac:dyDescent="0.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3.5" customHeight="1" x14ac:dyDescent="0.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3.5" customHeight="1" x14ac:dyDescent="0.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3.5" customHeight="1" x14ac:dyDescent="0.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3.5" customHeight="1" x14ac:dyDescent="0.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3.5" customHeight="1" x14ac:dyDescent="0.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3.5" customHeight="1" x14ac:dyDescent="0.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3.5" customHeight="1" x14ac:dyDescent="0.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3.5" customHeight="1" x14ac:dyDescent="0.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3.5" customHeight="1" x14ac:dyDescent="0.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3.5" customHeight="1" x14ac:dyDescent="0.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3.5" customHeight="1" x14ac:dyDescent="0.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3.5" customHeight="1" x14ac:dyDescent="0.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3.5" customHeight="1" x14ac:dyDescent="0.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3.5" customHeight="1" x14ac:dyDescent="0.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3.5" customHeight="1" x14ac:dyDescent="0.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3.5" customHeight="1" x14ac:dyDescent="0.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3.5" customHeight="1" x14ac:dyDescent="0.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3.5" customHeight="1" x14ac:dyDescent="0.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3.5" customHeight="1" x14ac:dyDescent="0.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3.5" customHeight="1" x14ac:dyDescent="0.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3.5" customHeight="1" x14ac:dyDescent="0.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3.5" customHeight="1" x14ac:dyDescent="0.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3.5" customHeight="1" x14ac:dyDescent="0.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3.5" customHeight="1" x14ac:dyDescent="0.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3.5" customHeight="1" x14ac:dyDescent="0.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3.5" customHeight="1" x14ac:dyDescent="0.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3.5" customHeight="1" x14ac:dyDescent="0.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3.5" customHeight="1" x14ac:dyDescent="0.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3.5" customHeight="1" x14ac:dyDescent="0.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3.5" customHeight="1" x14ac:dyDescent="0.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3.5" customHeight="1" x14ac:dyDescent="0.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3.5" customHeight="1" x14ac:dyDescent="0.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3.5" customHeight="1" x14ac:dyDescent="0.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3.5" customHeight="1" x14ac:dyDescent="0.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3.5" customHeight="1" x14ac:dyDescent="0.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3.5" customHeight="1" x14ac:dyDescent="0.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3.5" customHeight="1" x14ac:dyDescent="0.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3.5" customHeight="1" x14ac:dyDescent="0.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3.5" customHeight="1" x14ac:dyDescent="0.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3.5" customHeight="1" x14ac:dyDescent="0.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3.5" customHeight="1" x14ac:dyDescent="0.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3.5" customHeight="1" x14ac:dyDescent="0.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3.5" customHeight="1" x14ac:dyDescent="0.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3.5" customHeight="1" x14ac:dyDescent="0.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3.5" customHeight="1" x14ac:dyDescent="0.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3.5" customHeight="1" x14ac:dyDescent="0.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3.5" customHeight="1" x14ac:dyDescent="0.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3.5" customHeight="1" x14ac:dyDescent="0.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3.5" customHeight="1" x14ac:dyDescent="0.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3.5" customHeight="1" x14ac:dyDescent="0.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3.5" customHeight="1" x14ac:dyDescent="0.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3.5" customHeight="1" x14ac:dyDescent="0.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3.5" customHeight="1" x14ac:dyDescent="0.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3.5" customHeight="1" x14ac:dyDescent="0.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3.5" customHeight="1" x14ac:dyDescent="0.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3.5" customHeight="1" x14ac:dyDescent="0.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3.5" customHeight="1" x14ac:dyDescent="0.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3.5" customHeight="1" x14ac:dyDescent="0.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3.5" customHeight="1" x14ac:dyDescent="0.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3.5" customHeight="1" x14ac:dyDescent="0.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3.5" customHeight="1" x14ac:dyDescent="0.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3.5" customHeight="1" x14ac:dyDescent="0.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3.5" customHeight="1" x14ac:dyDescent="0.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3.5" customHeight="1" x14ac:dyDescent="0.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3.5" customHeight="1" x14ac:dyDescent="0.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3.5" customHeight="1" x14ac:dyDescent="0.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3.5" customHeight="1" x14ac:dyDescent="0.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3.5" customHeight="1" x14ac:dyDescent="0.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3.5" customHeight="1" x14ac:dyDescent="0.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3.5" customHeight="1" x14ac:dyDescent="0.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3.5" customHeight="1" x14ac:dyDescent="0.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3.5" customHeight="1" x14ac:dyDescent="0.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3.5" customHeight="1" x14ac:dyDescent="0.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3.5" customHeight="1" x14ac:dyDescent="0.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3.5" customHeight="1" x14ac:dyDescent="0.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3.5" customHeight="1" x14ac:dyDescent="0.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3.5" customHeight="1" x14ac:dyDescent="0.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3.5" customHeight="1" x14ac:dyDescent="0.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3.5" customHeight="1" x14ac:dyDescent="0.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3.5" customHeight="1" x14ac:dyDescent="0.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3.5" customHeight="1" x14ac:dyDescent="0.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3.5" customHeight="1" x14ac:dyDescent="0.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3.5" customHeight="1" x14ac:dyDescent="0.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3.5" customHeight="1" x14ac:dyDescent="0.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3.5" customHeight="1" x14ac:dyDescent="0.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3.5" customHeight="1" x14ac:dyDescent="0.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3.5" customHeight="1" x14ac:dyDescent="0.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3.5" customHeight="1" x14ac:dyDescent="0.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3.5" customHeight="1" x14ac:dyDescent="0.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3.5" customHeight="1" x14ac:dyDescent="0.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3.5" customHeight="1" x14ac:dyDescent="0.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3.5" customHeight="1" x14ac:dyDescent="0.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3.5" customHeight="1" x14ac:dyDescent="0.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3.5" customHeight="1" x14ac:dyDescent="0.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3.5" customHeight="1" x14ac:dyDescent="0.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3.5" customHeight="1" x14ac:dyDescent="0.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3.5" customHeight="1" x14ac:dyDescent="0.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3.5" customHeight="1" x14ac:dyDescent="0.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3.5" customHeight="1" x14ac:dyDescent="0.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3.5" customHeight="1" x14ac:dyDescent="0.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3.5" customHeight="1" x14ac:dyDescent="0.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3.5" customHeight="1" x14ac:dyDescent="0.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3.5" customHeight="1" x14ac:dyDescent="0.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3.5" customHeight="1" x14ac:dyDescent="0.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3.5" customHeight="1" x14ac:dyDescent="0.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3.5" customHeight="1" x14ac:dyDescent="0.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3.5" customHeight="1" x14ac:dyDescent="0.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3.5" customHeight="1" x14ac:dyDescent="0.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3.5" customHeight="1" x14ac:dyDescent="0.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3.5" customHeight="1" x14ac:dyDescent="0.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3.5" customHeight="1" x14ac:dyDescent="0.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3.5" customHeight="1" x14ac:dyDescent="0.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3.5" customHeight="1" x14ac:dyDescent="0.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3.5" customHeight="1" x14ac:dyDescent="0.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3.5" customHeight="1" x14ac:dyDescent="0.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3.5" customHeight="1" x14ac:dyDescent="0.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3.5" customHeight="1" x14ac:dyDescent="0.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3.5" customHeight="1" x14ac:dyDescent="0.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3.5" customHeight="1" x14ac:dyDescent="0.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3.5" customHeight="1" x14ac:dyDescent="0.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3.5" customHeight="1" x14ac:dyDescent="0.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3.5" customHeight="1" x14ac:dyDescent="0.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3.5" customHeight="1" x14ac:dyDescent="0.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3.5" customHeight="1" x14ac:dyDescent="0.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3.5" customHeight="1" x14ac:dyDescent="0.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3.5" customHeight="1" x14ac:dyDescent="0.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3.5" customHeight="1" x14ac:dyDescent="0.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3.5" customHeight="1" x14ac:dyDescent="0.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3.5" customHeight="1" x14ac:dyDescent="0.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3.5" customHeight="1" x14ac:dyDescent="0.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3.5" customHeight="1" x14ac:dyDescent="0.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3.5" customHeight="1" x14ac:dyDescent="0.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3.5" customHeight="1" x14ac:dyDescent="0.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3.5" customHeight="1" x14ac:dyDescent="0.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3.5" customHeight="1" x14ac:dyDescent="0.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3.5" customHeight="1" x14ac:dyDescent="0.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3.5" customHeight="1" x14ac:dyDescent="0.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3.5" customHeight="1" x14ac:dyDescent="0.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3.5" customHeight="1" x14ac:dyDescent="0.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3.5" customHeight="1" x14ac:dyDescent="0.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3.5" customHeight="1" x14ac:dyDescent="0.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3.5" customHeight="1" x14ac:dyDescent="0.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3.5" customHeight="1" x14ac:dyDescent="0.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3.5" customHeight="1" x14ac:dyDescent="0.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3.5" customHeight="1" x14ac:dyDescent="0.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3.5" customHeight="1" x14ac:dyDescent="0.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3.5" customHeight="1" x14ac:dyDescent="0.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3.5" customHeight="1" x14ac:dyDescent="0.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3.5" customHeight="1" x14ac:dyDescent="0.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3.5" customHeight="1" x14ac:dyDescent="0.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3.5" customHeight="1" x14ac:dyDescent="0.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3.5" customHeight="1" x14ac:dyDescent="0.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3.5" customHeight="1" x14ac:dyDescent="0.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3.5" customHeight="1" x14ac:dyDescent="0.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3.5" customHeight="1" x14ac:dyDescent="0.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3.5" customHeight="1" x14ac:dyDescent="0.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3.5" customHeight="1" x14ac:dyDescent="0.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3.5" customHeight="1" x14ac:dyDescent="0.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3.5" customHeight="1" x14ac:dyDescent="0.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3.5" customHeight="1" x14ac:dyDescent="0.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3.5" customHeight="1" x14ac:dyDescent="0.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3.5" customHeight="1" x14ac:dyDescent="0.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3.5" customHeight="1" x14ac:dyDescent="0.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3.5" customHeight="1" x14ac:dyDescent="0.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3.5" customHeight="1" x14ac:dyDescent="0.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3.5" customHeight="1" x14ac:dyDescent="0.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3.5" customHeight="1" x14ac:dyDescent="0.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3.5" customHeight="1" x14ac:dyDescent="0.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3.5" customHeight="1" x14ac:dyDescent="0.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3.5" customHeight="1" x14ac:dyDescent="0.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3.5" customHeight="1" x14ac:dyDescent="0.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3.5" customHeight="1" x14ac:dyDescent="0.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3.5" customHeight="1" x14ac:dyDescent="0.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3.5" customHeight="1" x14ac:dyDescent="0.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3.5" customHeight="1" x14ac:dyDescent="0.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3.5" customHeight="1" x14ac:dyDescent="0.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3.5" customHeight="1" x14ac:dyDescent="0.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3.5" customHeight="1" x14ac:dyDescent="0.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3.5" customHeight="1" x14ac:dyDescent="0.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3.5" customHeight="1" x14ac:dyDescent="0.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3.5" customHeight="1" x14ac:dyDescent="0.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3.5" customHeight="1" x14ac:dyDescent="0.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3.5" customHeight="1" x14ac:dyDescent="0.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3.5" customHeight="1" x14ac:dyDescent="0.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3.5" customHeight="1" x14ac:dyDescent="0.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3.5" customHeight="1" x14ac:dyDescent="0.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3.5" customHeight="1" x14ac:dyDescent="0.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3.5" customHeight="1" x14ac:dyDescent="0.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3.5" customHeight="1" x14ac:dyDescent="0.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3.5" customHeight="1" x14ac:dyDescent="0.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3.5" customHeight="1" x14ac:dyDescent="0.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3.5" customHeight="1" x14ac:dyDescent="0.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3.5" customHeight="1" x14ac:dyDescent="0.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3.5" customHeight="1" x14ac:dyDescent="0.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3.5" customHeight="1" x14ac:dyDescent="0.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3.5" customHeight="1" x14ac:dyDescent="0.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3.5" customHeight="1" x14ac:dyDescent="0.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3.5" customHeight="1" x14ac:dyDescent="0.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3.5" customHeight="1" x14ac:dyDescent="0.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3.5" customHeight="1" x14ac:dyDescent="0.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3.5" customHeight="1" x14ac:dyDescent="0.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3.5" customHeight="1" x14ac:dyDescent="0.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3.5" customHeight="1" x14ac:dyDescent="0.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3.5" customHeight="1" x14ac:dyDescent="0.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3.5" customHeight="1" x14ac:dyDescent="0.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3.5" customHeight="1" x14ac:dyDescent="0.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3.5" customHeight="1" x14ac:dyDescent="0.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3.5" customHeight="1" x14ac:dyDescent="0.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3.5" customHeight="1" x14ac:dyDescent="0.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3.5" customHeight="1" x14ac:dyDescent="0.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3.5" customHeight="1" x14ac:dyDescent="0.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3.5" customHeight="1" x14ac:dyDescent="0.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3.5" customHeight="1" x14ac:dyDescent="0.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3.5" customHeight="1" x14ac:dyDescent="0.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3.5" customHeight="1" x14ac:dyDescent="0.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3.5" customHeight="1" x14ac:dyDescent="0.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3.5" customHeight="1" x14ac:dyDescent="0.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3.5" customHeight="1" x14ac:dyDescent="0.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3.5" customHeight="1" x14ac:dyDescent="0.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3.5" customHeight="1" x14ac:dyDescent="0.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3.5" customHeight="1" x14ac:dyDescent="0.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3.5" customHeight="1" x14ac:dyDescent="0.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3.5" customHeight="1" x14ac:dyDescent="0.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3.5" customHeight="1" x14ac:dyDescent="0.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3.5" customHeight="1" x14ac:dyDescent="0.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3.5" customHeight="1" x14ac:dyDescent="0.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3.5" customHeight="1" x14ac:dyDescent="0.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3.5" customHeight="1" x14ac:dyDescent="0.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3.5" customHeight="1" x14ac:dyDescent="0.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3.5" customHeight="1" x14ac:dyDescent="0.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3.5" customHeight="1" x14ac:dyDescent="0.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3.5" customHeight="1" x14ac:dyDescent="0.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3.5" customHeight="1" x14ac:dyDescent="0.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3.5" customHeight="1" x14ac:dyDescent="0.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3.5" customHeight="1" x14ac:dyDescent="0.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3.5" customHeight="1" x14ac:dyDescent="0.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3.5" customHeight="1" x14ac:dyDescent="0.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3.5" customHeight="1" x14ac:dyDescent="0.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3.5" customHeight="1" x14ac:dyDescent="0.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3.5" customHeight="1" x14ac:dyDescent="0.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3.5" customHeight="1" x14ac:dyDescent="0.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3.5" customHeight="1" x14ac:dyDescent="0.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3.5" customHeight="1" x14ac:dyDescent="0.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3.5" customHeight="1" x14ac:dyDescent="0.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3.5" customHeight="1" x14ac:dyDescent="0.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3.5" customHeight="1" x14ac:dyDescent="0.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3.5" customHeight="1" x14ac:dyDescent="0.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3.5" customHeight="1" x14ac:dyDescent="0.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3.5" customHeight="1" x14ac:dyDescent="0.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3.5" customHeight="1" x14ac:dyDescent="0.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3.5" customHeight="1" x14ac:dyDescent="0.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3.5" customHeight="1" x14ac:dyDescent="0.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3.5" customHeight="1" x14ac:dyDescent="0.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3.5" customHeight="1" x14ac:dyDescent="0.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3.5" customHeight="1" x14ac:dyDescent="0.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3.5" customHeight="1" x14ac:dyDescent="0.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3.5" customHeight="1" x14ac:dyDescent="0.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3.5" customHeight="1" x14ac:dyDescent="0.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3.5" customHeight="1" x14ac:dyDescent="0.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3.5" customHeight="1" x14ac:dyDescent="0.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3.5" customHeight="1" x14ac:dyDescent="0.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3.5" customHeight="1" x14ac:dyDescent="0.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3.5" customHeight="1" x14ac:dyDescent="0.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3.5" customHeight="1" x14ac:dyDescent="0.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3.5" customHeight="1" x14ac:dyDescent="0.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3.5" customHeight="1" x14ac:dyDescent="0.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3.5" customHeight="1" x14ac:dyDescent="0.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3.5" customHeight="1" x14ac:dyDescent="0.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3.5" customHeight="1" x14ac:dyDescent="0.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3.5" customHeight="1" x14ac:dyDescent="0.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3.5" customHeight="1" x14ac:dyDescent="0.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3.5" customHeight="1" x14ac:dyDescent="0.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3.5" customHeight="1" x14ac:dyDescent="0.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3.5" customHeight="1" x14ac:dyDescent="0.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3.5" customHeight="1" x14ac:dyDescent="0.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3.5" customHeight="1" x14ac:dyDescent="0.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3.5" customHeight="1" x14ac:dyDescent="0.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3.5" customHeight="1" x14ac:dyDescent="0.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3.5" customHeight="1" x14ac:dyDescent="0.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3.5" customHeight="1" x14ac:dyDescent="0.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3.5" customHeight="1" x14ac:dyDescent="0.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3.5" customHeight="1" x14ac:dyDescent="0.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3.5" customHeight="1" x14ac:dyDescent="0.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3.5" customHeight="1" x14ac:dyDescent="0.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3.5" customHeight="1" x14ac:dyDescent="0.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3.5" customHeight="1" x14ac:dyDescent="0.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3.5" customHeight="1" x14ac:dyDescent="0.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3.5" customHeight="1" x14ac:dyDescent="0.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3.5" customHeight="1" x14ac:dyDescent="0.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3.5" customHeight="1" x14ac:dyDescent="0.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3.5" customHeight="1" x14ac:dyDescent="0.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3.5" customHeight="1" x14ac:dyDescent="0.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3.5" customHeight="1" x14ac:dyDescent="0.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3.5" customHeight="1" x14ac:dyDescent="0.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3.5" customHeight="1" x14ac:dyDescent="0.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3.5" customHeight="1" x14ac:dyDescent="0.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3.5" customHeight="1" x14ac:dyDescent="0.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3.5" customHeight="1" x14ac:dyDescent="0.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3.5" customHeight="1" x14ac:dyDescent="0.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3.5" customHeight="1" x14ac:dyDescent="0.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3.5" customHeight="1" x14ac:dyDescent="0.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3.5" customHeight="1" x14ac:dyDescent="0.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3.5" customHeight="1" x14ac:dyDescent="0.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3.5" customHeight="1" x14ac:dyDescent="0.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3.5" customHeight="1" x14ac:dyDescent="0.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3.5" customHeight="1" x14ac:dyDescent="0.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3.5" customHeight="1" x14ac:dyDescent="0.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3.5" customHeight="1" x14ac:dyDescent="0.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3.5" customHeight="1" x14ac:dyDescent="0.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3.5" customHeight="1" x14ac:dyDescent="0.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3.5" customHeight="1" x14ac:dyDescent="0.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3.5" customHeight="1" x14ac:dyDescent="0.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3.5" customHeight="1" x14ac:dyDescent="0.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3.5" customHeight="1" x14ac:dyDescent="0.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3.5" customHeight="1" x14ac:dyDescent="0.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3.5" customHeight="1" x14ac:dyDescent="0.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3.5" customHeight="1" x14ac:dyDescent="0.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3.5" customHeight="1" x14ac:dyDescent="0.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3.5" customHeight="1" x14ac:dyDescent="0.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3.5" customHeight="1" x14ac:dyDescent="0.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3.5" customHeight="1" x14ac:dyDescent="0.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3.5" customHeight="1" x14ac:dyDescent="0.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3.5" customHeight="1" x14ac:dyDescent="0.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3.5" customHeight="1" x14ac:dyDescent="0.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3.5" customHeight="1" x14ac:dyDescent="0.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3.5" customHeight="1" x14ac:dyDescent="0.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3.5" customHeight="1" x14ac:dyDescent="0.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3.5" customHeight="1" x14ac:dyDescent="0.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3.5" customHeight="1" x14ac:dyDescent="0.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3.5" customHeight="1" x14ac:dyDescent="0.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3.5" customHeight="1" x14ac:dyDescent="0.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3.5" customHeight="1" x14ac:dyDescent="0.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3.5" customHeight="1" x14ac:dyDescent="0.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3.5" customHeight="1" x14ac:dyDescent="0.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3.5" customHeight="1" x14ac:dyDescent="0.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3.5" customHeight="1" x14ac:dyDescent="0.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3.5" customHeight="1" x14ac:dyDescent="0.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3.5" customHeight="1" x14ac:dyDescent="0.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3.5" customHeight="1" x14ac:dyDescent="0.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3.5" customHeight="1" x14ac:dyDescent="0.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3.5" customHeight="1" x14ac:dyDescent="0.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3.5" customHeight="1" x14ac:dyDescent="0.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3.5" customHeight="1" x14ac:dyDescent="0.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3.5" customHeight="1" x14ac:dyDescent="0.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3.5" customHeight="1" x14ac:dyDescent="0.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3.5" customHeight="1" x14ac:dyDescent="0.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3.5" customHeight="1" x14ac:dyDescent="0.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3.5" customHeight="1" x14ac:dyDescent="0.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3.5" customHeight="1" x14ac:dyDescent="0.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3.5" customHeight="1" x14ac:dyDescent="0.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3.5" customHeight="1" x14ac:dyDescent="0.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3.5" customHeight="1" x14ac:dyDescent="0.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3.5" customHeight="1" x14ac:dyDescent="0.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3.5" customHeight="1" x14ac:dyDescent="0.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3.5" customHeight="1" x14ac:dyDescent="0.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3.5" customHeight="1" x14ac:dyDescent="0.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3.5" customHeight="1" x14ac:dyDescent="0.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3.5" customHeight="1" x14ac:dyDescent="0.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3.5" customHeight="1" x14ac:dyDescent="0.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3.5" customHeight="1" x14ac:dyDescent="0.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3.5" customHeight="1" x14ac:dyDescent="0.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3.5" customHeight="1" x14ac:dyDescent="0.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3.5" customHeight="1" x14ac:dyDescent="0.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3.5" customHeight="1" x14ac:dyDescent="0.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3.5" customHeight="1" x14ac:dyDescent="0.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3.5" customHeight="1" x14ac:dyDescent="0.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3.5" customHeight="1" x14ac:dyDescent="0.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3.5" customHeight="1" x14ac:dyDescent="0.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3.5" customHeight="1" x14ac:dyDescent="0.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3.5" customHeight="1" x14ac:dyDescent="0.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3.5" customHeight="1" x14ac:dyDescent="0.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3.5" customHeight="1" x14ac:dyDescent="0.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3.5" customHeight="1" x14ac:dyDescent="0.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3.5" customHeight="1" x14ac:dyDescent="0.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3.5" customHeight="1" x14ac:dyDescent="0.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3.5" customHeight="1" x14ac:dyDescent="0.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3.5" customHeight="1" x14ac:dyDescent="0.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3.5" customHeight="1" x14ac:dyDescent="0.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3.5" customHeight="1" x14ac:dyDescent="0.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3.5" customHeight="1" x14ac:dyDescent="0.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3.5" customHeight="1" x14ac:dyDescent="0.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3.5" customHeight="1" x14ac:dyDescent="0.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3.5" customHeight="1" x14ac:dyDescent="0.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3.5" customHeight="1" x14ac:dyDescent="0.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3.5" customHeight="1" x14ac:dyDescent="0.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3.5" customHeight="1" x14ac:dyDescent="0.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3.5" customHeight="1" x14ac:dyDescent="0.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3.5" customHeight="1" x14ac:dyDescent="0.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3.5" customHeight="1" x14ac:dyDescent="0.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3.5" customHeight="1" x14ac:dyDescent="0.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3.5" customHeight="1" x14ac:dyDescent="0.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3.5" customHeight="1" x14ac:dyDescent="0.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3.5" customHeight="1" x14ac:dyDescent="0.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3.5" customHeight="1" x14ac:dyDescent="0.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3.5" customHeight="1" x14ac:dyDescent="0.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3.5" customHeight="1" x14ac:dyDescent="0.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3.5" customHeight="1" x14ac:dyDescent="0.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3.5" customHeight="1" x14ac:dyDescent="0.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3.5" customHeight="1" x14ac:dyDescent="0.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3.5" customHeight="1" x14ac:dyDescent="0.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3.5" customHeight="1" x14ac:dyDescent="0.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3.5" customHeight="1" x14ac:dyDescent="0.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3.5" customHeight="1" x14ac:dyDescent="0.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3.5" customHeight="1" x14ac:dyDescent="0.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3.5" customHeight="1" x14ac:dyDescent="0.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3.5" customHeight="1" x14ac:dyDescent="0.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3.5" customHeight="1" x14ac:dyDescent="0.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3.5" customHeight="1" x14ac:dyDescent="0.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3.5" customHeight="1" x14ac:dyDescent="0.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3.5" customHeight="1" x14ac:dyDescent="0.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3.5" customHeight="1" x14ac:dyDescent="0.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3.5" customHeight="1" x14ac:dyDescent="0.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3.5" customHeight="1" x14ac:dyDescent="0.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3.5" customHeight="1" x14ac:dyDescent="0.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3.5" customHeight="1" x14ac:dyDescent="0.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3.5" customHeight="1" x14ac:dyDescent="0.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3.5" customHeight="1" x14ac:dyDescent="0.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3.5" customHeight="1" x14ac:dyDescent="0.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3.5" customHeight="1" x14ac:dyDescent="0.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3.5" customHeight="1" x14ac:dyDescent="0.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3.5" customHeight="1" x14ac:dyDescent="0.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3.5" customHeight="1" x14ac:dyDescent="0.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3.5" customHeight="1" x14ac:dyDescent="0.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3.5" customHeight="1" x14ac:dyDescent="0.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3.5" customHeight="1" x14ac:dyDescent="0.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3.5" customHeight="1" x14ac:dyDescent="0.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3.5" customHeight="1" x14ac:dyDescent="0.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3.5" customHeight="1" x14ac:dyDescent="0.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3.5" customHeight="1" x14ac:dyDescent="0.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3.5" customHeight="1" x14ac:dyDescent="0.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3.5" customHeight="1" x14ac:dyDescent="0.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3.5" customHeight="1" x14ac:dyDescent="0.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3.5" customHeight="1" x14ac:dyDescent="0.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3.5" customHeight="1" x14ac:dyDescent="0.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3.5" customHeight="1" x14ac:dyDescent="0.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3.5" customHeight="1" x14ac:dyDescent="0.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3.5" customHeight="1" x14ac:dyDescent="0.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3.5" customHeight="1" x14ac:dyDescent="0.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3.5" customHeight="1" x14ac:dyDescent="0.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3.5" customHeight="1" x14ac:dyDescent="0.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3.5" customHeight="1" x14ac:dyDescent="0.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3.5" customHeight="1" x14ac:dyDescent="0.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3.5" customHeight="1" x14ac:dyDescent="0.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3.5" customHeight="1" x14ac:dyDescent="0.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3.5" customHeight="1" x14ac:dyDescent="0.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3.5" customHeight="1" x14ac:dyDescent="0.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3.5" customHeight="1" x14ac:dyDescent="0.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3.5" customHeight="1" x14ac:dyDescent="0.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3.5" customHeight="1" x14ac:dyDescent="0.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3.5" customHeight="1" x14ac:dyDescent="0.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3.5" customHeight="1" x14ac:dyDescent="0.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3.5" customHeight="1" x14ac:dyDescent="0.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</sheetData>
  <sheetProtection algorithmName="SHA-512" hashValue="ZM2iRg5Mix5gVARl9CfHuLmONOKRDI/NNyCwgPiZe7uNAGp2EtsiuCaFoWDq2I7eKAOXMa6VFoAv0pMJTG4a5g==" saltValue="jepJ/ehOqWbnglKgYcFP+A==" spinCount="100000" sheet="1" objects="1" scenarios="1" formatCells="0" formatColumns="0" formatRows="0" selectLockedCells="1"/>
  <mergeCells count="27">
    <mergeCell ref="A1:P1"/>
    <mergeCell ref="A3:P3"/>
    <mergeCell ref="B6:O6"/>
    <mergeCell ref="B8:J8"/>
    <mergeCell ref="A10:L10"/>
    <mergeCell ref="L8:N8"/>
    <mergeCell ref="L7:N7"/>
    <mergeCell ref="B14:J14"/>
    <mergeCell ref="L16:P16"/>
    <mergeCell ref="N37:P37"/>
    <mergeCell ref="B16:H16"/>
    <mergeCell ref="D37:L37"/>
    <mergeCell ref="A48:P48"/>
    <mergeCell ref="A49:F49"/>
    <mergeCell ref="H49:P49"/>
    <mergeCell ref="L40:N40"/>
    <mergeCell ref="L41:N41"/>
    <mergeCell ref="N43:P43"/>
    <mergeCell ref="D43:L43"/>
    <mergeCell ref="D45:L45"/>
    <mergeCell ref="D47:L47"/>
    <mergeCell ref="N45:P45"/>
    <mergeCell ref="N47:P47"/>
    <mergeCell ref="H41:J41"/>
    <mergeCell ref="D41:F41"/>
    <mergeCell ref="D40:F40"/>
    <mergeCell ref="H40:J40"/>
  </mergeCells>
  <dataValidations count="6">
    <dataValidation type="list" allowBlank="1" showErrorMessage="1" sqref="N10" xr:uid="{00000000-0002-0000-0200-000000000000}">
      <formula1>OuiNon</formula1>
    </dataValidation>
    <dataValidation type="list" allowBlank="1" showErrorMessage="1" sqref="L21:L35" xr:uid="{00000000-0002-0000-0200-000001000000}">
      <formula1>sexe</formula1>
    </dataValidation>
    <dataValidation type="list" allowBlank="1" showErrorMessage="1" sqref="N21:N35" xr:uid="{00000000-0002-0000-0200-000002000000}">
      <formula1>secteur</formula1>
    </dataValidation>
    <dataValidation type="list" allowBlank="1" showErrorMessage="1" sqref="H21:H35" xr:uid="{00000000-0002-0000-0200-000003000000}">
      <formula1>Age</formula1>
    </dataValidation>
    <dataValidation type="list" allowBlank="1" showErrorMessage="1" sqref="J21:J35" xr:uid="{00000000-0002-0000-0200-000004000000}">
      <formula1>Level</formula1>
    </dataValidation>
    <dataValidation type="list" allowBlank="1" showErrorMessage="1" sqref="F21:G35" xr:uid="{00000000-0002-0000-0200-000005000000}">
      <formula1>Type</formula1>
    </dataValidation>
  </dataValidations>
  <hyperlinks>
    <hyperlink ref="H49" r:id="rId1" xr:uid="{00000000-0004-0000-0200-000000000000}"/>
  </hyperlinks>
  <printOptions horizontalCentered="1" verticalCentered="1"/>
  <pageMargins left="0.23622047244094491" right="0.23622047244094491" top="0.35433070866141736" bottom="0.35433070866141736" header="0" footer="0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showGridLines="0" workbookViewId="0">
      <selection activeCell="A4" sqref="A4"/>
    </sheetView>
  </sheetViews>
  <sheetFormatPr baseColWidth="10" defaultColWidth="14.44140625" defaultRowHeight="15" customHeight="1" x14ac:dyDescent="0.3"/>
  <cols>
    <col min="1" max="1" width="30.6640625" style="27" customWidth="1"/>
    <col min="2" max="3" width="25.6640625" style="27" customWidth="1"/>
    <col min="4" max="9" width="15.6640625" style="27" customWidth="1"/>
    <col min="10" max="26" width="10.6640625" style="27" customWidth="1"/>
    <col min="27" max="16384" width="14.44140625" style="27"/>
  </cols>
  <sheetData>
    <row r="1" spans="1:26" ht="19.95" customHeight="1" x14ac:dyDescent="0.4">
      <c r="A1" s="186" t="str">
        <f>_xlfn.CONCAT("CDE - ",Informations!B6)</f>
        <v xml:space="preserve">CDE - </v>
      </c>
      <c r="B1" s="187"/>
      <c r="C1" s="187"/>
      <c r="D1" s="187"/>
      <c r="E1" s="187"/>
      <c r="F1" s="187"/>
      <c r="G1" s="187"/>
      <c r="H1" s="187"/>
      <c r="I1" s="59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9.95" customHeight="1" x14ac:dyDescent="0.3">
      <c r="A2" s="188" t="s">
        <v>199</v>
      </c>
      <c r="B2" s="162"/>
      <c r="C2" s="162"/>
      <c r="D2" s="162"/>
      <c r="E2" s="162"/>
      <c r="F2" s="162"/>
      <c r="G2" s="162"/>
      <c r="H2" s="166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30" customHeight="1" x14ac:dyDescent="0.3">
      <c r="A3" s="117" t="s">
        <v>83</v>
      </c>
      <c r="B3" s="117" t="s">
        <v>84</v>
      </c>
      <c r="C3" s="118" t="s">
        <v>200</v>
      </c>
      <c r="D3" s="118" t="s">
        <v>132</v>
      </c>
      <c r="E3" s="119" t="s">
        <v>134</v>
      </c>
      <c r="F3" s="117" t="s">
        <v>135</v>
      </c>
      <c r="G3" s="117" t="s">
        <v>136</v>
      </c>
      <c r="H3" s="117" t="s">
        <v>137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15" customHeight="1" x14ac:dyDescent="0.3">
      <c r="A4" s="64"/>
      <c r="B4" s="64"/>
      <c r="C4" s="65"/>
      <c r="D4" s="63" t="str">
        <f>IF(Athletes!$C4=0,"-",Data!$D$1-Athletes!$C4)</f>
        <v>-</v>
      </c>
      <c r="E4" s="66"/>
      <c r="F4" s="64"/>
      <c r="G4" s="64"/>
      <c r="H4" s="64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5" customHeight="1" x14ac:dyDescent="0.3">
      <c r="A5" s="64"/>
      <c r="B5" s="64"/>
      <c r="C5" s="65"/>
      <c r="D5" s="63" t="str">
        <f>IF(Athletes!$C5=0,"-",Data!$D$1-Athletes!$C5)</f>
        <v>-</v>
      </c>
      <c r="E5" s="66"/>
      <c r="F5" s="64"/>
      <c r="G5" s="64"/>
      <c r="H5" s="64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5" customHeight="1" x14ac:dyDescent="0.3">
      <c r="A6" s="64"/>
      <c r="B6" s="64"/>
      <c r="C6" s="65"/>
      <c r="D6" s="63" t="str">
        <f>IF(Athletes!$C6=0,"-",Data!$D$1-Athletes!$C6)</f>
        <v>-</v>
      </c>
      <c r="E6" s="66"/>
      <c r="F6" s="64"/>
      <c r="G6" s="64"/>
      <c r="H6" s="64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5" customHeight="1" x14ac:dyDescent="0.3">
      <c r="A7" s="64"/>
      <c r="B7" s="64"/>
      <c r="C7" s="65"/>
      <c r="D7" s="63" t="str">
        <f>IF(Athletes!$C7=0,"-",Data!$D$1-Athletes!$C7)</f>
        <v>-</v>
      </c>
      <c r="E7" s="66"/>
      <c r="F7" s="64"/>
      <c r="G7" s="64"/>
      <c r="H7" s="64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5" customHeight="1" x14ac:dyDescent="0.3">
      <c r="A8" s="64"/>
      <c r="B8" s="64"/>
      <c r="C8" s="65"/>
      <c r="D8" s="63" t="str">
        <f>IF(Athletes!$C8=0,"-",Data!$D$1-Athletes!$C8)</f>
        <v>-</v>
      </c>
      <c r="E8" s="66"/>
      <c r="F8" s="64"/>
      <c r="G8" s="64"/>
      <c r="H8" s="6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5" customHeight="1" x14ac:dyDescent="0.3">
      <c r="A9" s="64"/>
      <c r="B9" s="64"/>
      <c r="C9" s="65"/>
      <c r="D9" s="63" t="str">
        <f>IF(Athletes!$C9=0,"-",Data!$D$1-Athletes!$C9)</f>
        <v>-</v>
      </c>
      <c r="E9" s="66"/>
      <c r="F9" s="64"/>
      <c r="G9" s="64"/>
      <c r="H9" s="64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15" customHeight="1" x14ac:dyDescent="0.3">
      <c r="A10" s="64"/>
      <c r="B10" s="64"/>
      <c r="C10" s="65"/>
      <c r="D10" s="63" t="str">
        <f>IF(Athletes!$C10=0,"-",Data!$D$1-Athletes!$C10)</f>
        <v>-</v>
      </c>
      <c r="E10" s="66"/>
      <c r="F10" s="64"/>
      <c r="G10" s="64"/>
      <c r="H10" s="64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15" customHeight="1" x14ac:dyDescent="0.3">
      <c r="A11" s="64"/>
      <c r="B11" s="64"/>
      <c r="C11" s="65"/>
      <c r="D11" s="63" t="str">
        <f>IF(Athletes!$C11=0,"-",Data!$D$1-Athletes!$C11)</f>
        <v>-</v>
      </c>
      <c r="E11" s="66"/>
      <c r="F11" s="64"/>
      <c r="G11" s="64"/>
      <c r="H11" s="64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ht="15" customHeight="1" x14ac:dyDescent="0.3">
      <c r="A12" s="64"/>
      <c r="B12" s="64"/>
      <c r="C12" s="65"/>
      <c r="D12" s="63" t="str">
        <f>IF(Athletes!$C12=0,"-",Data!$D$1-Athletes!$C12)</f>
        <v>-</v>
      </c>
      <c r="E12" s="66"/>
      <c r="F12" s="64"/>
      <c r="G12" s="64"/>
      <c r="H12" s="64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15" customHeight="1" x14ac:dyDescent="0.3">
      <c r="A13" s="64"/>
      <c r="B13" s="64"/>
      <c r="C13" s="65"/>
      <c r="D13" s="63" t="str">
        <f>IF(Athletes!$C13=0,"-",Data!$D$1-Athletes!$C13)</f>
        <v>-</v>
      </c>
      <c r="E13" s="66"/>
      <c r="F13" s="64"/>
      <c r="G13" s="64"/>
      <c r="H13" s="64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15" customHeight="1" x14ac:dyDescent="0.3">
      <c r="A14" s="64"/>
      <c r="B14" s="64"/>
      <c r="C14" s="65"/>
      <c r="D14" s="63" t="str">
        <f>IF(Athletes!$C14=0,"-",Data!$D$1-Athletes!$C14)</f>
        <v>-</v>
      </c>
      <c r="E14" s="66"/>
      <c r="F14" s="64"/>
      <c r="G14" s="64"/>
      <c r="H14" s="64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15" customHeight="1" x14ac:dyDescent="0.3">
      <c r="A15" s="64"/>
      <c r="B15" s="64"/>
      <c r="C15" s="65"/>
      <c r="D15" s="63" t="str">
        <f>IF(Athletes!$C15=0,"-",Data!$D$1-Athletes!$C15)</f>
        <v>-</v>
      </c>
      <c r="E15" s="66"/>
      <c r="F15" s="64"/>
      <c r="G15" s="64"/>
      <c r="H15" s="64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15" customHeight="1" x14ac:dyDescent="0.3">
      <c r="A16" s="64"/>
      <c r="B16" s="64"/>
      <c r="C16" s="65"/>
      <c r="D16" s="63" t="str">
        <f>IF(Athletes!$C16=0,"-",Data!$D$1-Athletes!$C16)</f>
        <v>-</v>
      </c>
      <c r="E16" s="66"/>
      <c r="F16" s="64"/>
      <c r="G16" s="64"/>
      <c r="H16" s="64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ht="15" customHeight="1" x14ac:dyDescent="0.3">
      <c r="A17" s="64"/>
      <c r="B17" s="64"/>
      <c r="C17" s="65"/>
      <c r="D17" s="63" t="str">
        <f>IF(Athletes!$C17=0,"-",Data!$D$1-Athletes!$C17)</f>
        <v>-</v>
      </c>
      <c r="E17" s="66"/>
      <c r="F17" s="64"/>
      <c r="G17" s="64"/>
      <c r="H17" s="64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15" customHeight="1" x14ac:dyDescent="0.3">
      <c r="A18" s="64"/>
      <c r="B18" s="64"/>
      <c r="C18" s="65"/>
      <c r="D18" s="63" t="str">
        <f>IF(Athletes!$C18=0,"-",Data!$D$1-Athletes!$C18)</f>
        <v>-</v>
      </c>
      <c r="E18" s="66"/>
      <c r="F18" s="64"/>
      <c r="G18" s="64"/>
      <c r="H18" s="64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15" customHeight="1" x14ac:dyDescent="0.3">
      <c r="A19" s="64"/>
      <c r="B19" s="64"/>
      <c r="C19" s="65"/>
      <c r="D19" s="63" t="str">
        <f>IF(Athletes!$C19=0,"-",Data!$D$1-Athletes!$C19)</f>
        <v>-</v>
      </c>
      <c r="E19" s="66"/>
      <c r="F19" s="64"/>
      <c r="G19" s="64"/>
      <c r="H19" s="64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5" customHeight="1" x14ac:dyDescent="0.3">
      <c r="A20" s="64"/>
      <c r="B20" s="64"/>
      <c r="C20" s="65"/>
      <c r="D20" s="63" t="str">
        <f>IF(Athletes!$C20=0,"-",Data!$D$1-Athletes!$C20)</f>
        <v>-</v>
      </c>
      <c r="E20" s="66"/>
      <c r="F20" s="64"/>
      <c r="G20" s="64"/>
      <c r="H20" s="64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15" customHeight="1" x14ac:dyDescent="0.3">
      <c r="A21" s="64"/>
      <c r="B21" s="64"/>
      <c r="C21" s="65"/>
      <c r="D21" s="63" t="str">
        <f>IF(Athletes!$C21=0,"-",Data!$D$1-Athletes!$C21)</f>
        <v>-</v>
      </c>
      <c r="E21" s="66"/>
      <c r="F21" s="64"/>
      <c r="G21" s="64"/>
      <c r="H21" s="64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15" customHeight="1" x14ac:dyDescent="0.3">
      <c r="A22" s="64"/>
      <c r="B22" s="64"/>
      <c r="C22" s="65"/>
      <c r="D22" s="63" t="str">
        <f>IF(Athletes!$C22=0,"-",Data!$D$1-Athletes!$C22)</f>
        <v>-</v>
      </c>
      <c r="E22" s="66"/>
      <c r="F22" s="64"/>
      <c r="G22" s="64"/>
      <c r="H22" s="64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ht="15" customHeight="1" x14ac:dyDescent="0.3">
      <c r="A23" s="64"/>
      <c r="B23" s="64"/>
      <c r="C23" s="65"/>
      <c r="D23" s="63" t="str">
        <f>IF(Athletes!$C23=0,"-",Data!$D$1-Athletes!$C23)</f>
        <v>-</v>
      </c>
      <c r="E23" s="66"/>
      <c r="F23" s="64"/>
      <c r="G23" s="64"/>
      <c r="H23" s="64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5" customHeight="1" x14ac:dyDescent="0.3">
      <c r="A24" s="64"/>
      <c r="B24" s="64"/>
      <c r="C24" s="65"/>
      <c r="D24" s="63" t="str">
        <f>IF(Athletes!$C24=0,"-",Data!$D$1-Athletes!$C24)</f>
        <v>-</v>
      </c>
      <c r="E24" s="66"/>
      <c r="F24" s="64"/>
      <c r="G24" s="64"/>
      <c r="H24" s="64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ht="15" customHeight="1" x14ac:dyDescent="0.3">
      <c r="A25" s="64"/>
      <c r="B25" s="64"/>
      <c r="C25" s="65"/>
      <c r="D25" s="63" t="str">
        <f>IF(Athletes!$C25=0,"-",Data!$D$1-Athletes!$C25)</f>
        <v>-</v>
      </c>
      <c r="E25" s="66"/>
      <c r="F25" s="64"/>
      <c r="G25" s="64"/>
      <c r="H25" s="6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spans="1:26" ht="15" customHeight="1" x14ac:dyDescent="0.3">
      <c r="A26" s="64"/>
      <c r="B26" s="64"/>
      <c r="C26" s="65"/>
      <c r="D26" s="63" t="str">
        <f>IF(Athletes!$C26=0,"-",Data!$D$1-Athletes!$C26)</f>
        <v>-</v>
      </c>
      <c r="E26" s="66"/>
      <c r="F26" s="64"/>
      <c r="G26" s="64"/>
      <c r="H26" s="64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1:26" ht="15" customHeight="1" x14ac:dyDescent="0.3">
      <c r="A27" s="64"/>
      <c r="B27" s="64"/>
      <c r="C27" s="65"/>
      <c r="D27" s="63" t="str">
        <f>IF(Athletes!$C27=0,"-",Data!$D$1-Athletes!$C27)</f>
        <v>-</v>
      </c>
      <c r="E27" s="66"/>
      <c r="F27" s="64"/>
      <c r="G27" s="64"/>
      <c r="H27" s="64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1:26" ht="15" customHeight="1" x14ac:dyDescent="0.3">
      <c r="A28" s="64"/>
      <c r="B28" s="64"/>
      <c r="C28" s="65"/>
      <c r="D28" s="63" t="str">
        <f>IF(Athletes!$C28=0,"-",Data!$D$1-Athletes!$C28)</f>
        <v>-</v>
      </c>
      <c r="E28" s="66"/>
      <c r="F28" s="64"/>
      <c r="G28" s="64"/>
      <c r="H28" s="64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26" ht="15" customHeight="1" x14ac:dyDescent="0.3">
      <c r="A29" s="64"/>
      <c r="B29" s="64"/>
      <c r="C29" s="65"/>
      <c r="D29" s="63" t="str">
        <f>IF(Athletes!$C29=0,"-",Data!$D$1-Athletes!$C29)</f>
        <v>-</v>
      </c>
      <c r="E29" s="66"/>
      <c r="F29" s="64"/>
      <c r="G29" s="64"/>
      <c r="H29" s="64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ht="15" customHeight="1" x14ac:dyDescent="0.3">
      <c r="A30" s="64"/>
      <c r="B30" s="64"/>
      <c r="C30" s="65"/>
      <c r="D30" s="63" t="str">
        <f>IF(Athletes!$C30=0,"-",Data!$D$1-Athletes!$C30)</f>
        <v>-</v>
      </c>
      <c r="E30" s="66"/>
      <c r="F30" s="64"/>
      <c r="G30" s="64"/>
      <c r="H30" s="64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ht="15" customHeight="1" x14ac:dyDescent="0.3">
      <c r="A31" s="64"/>
      <c r="B31" s="64"/>
      <c r="C31" s="65"/>
      <c r="D31" s="63" t="str">
        <f>IF(Athletes!$C31=0,"-",Data!$D$1-Athletes!$C31)</f>
        <v>-</v>
      </c>
      <c r="E31" s="66"/>
      <c r="F31" s="64"/>
      <c r="G31" s="64"/>
      <c r="H31" s="64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ht="15" customHeight="1" x14ac:dyDescent="0.3">
      <c r="A32" s="64"/>
      <c r="B32" s="64"/>
      <c r="C32" s="65"/>
      <c r="D32" s="63" t="str">
        <f>IF(Athletes!$C32=0,"-",Data!$D$1-Athletes!$C32)</f>
        <v>-</v>
      </c>
      <c r="E32" s="66"/>
      <c r="F32" s="64"/>
      <c r="G32" s="64"/>
      <c r="H32" s="64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 ht="15" customHeight="1" x14ac:dyDescent="0.3">
      <c r="A33" s="64"/>
      <c r="B33" s="64"/>
      <c r="C33" s="65"/>
      <c r="D33" s="63" t="str">
        <f>IF(Athletes!$C33=0,"-",Data!$D$1-Athletes!$C33)</f>
        <v>-</v>
      </c>
      <c r="E33" s="66"/>
      <c r="F33" s="64"/>
      <c r="G33" s="64"/>
      <c r="H33" s="64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15" customHeight="1" x14ac:dyDescent="0.3">
      <c r="A34" s="64"/>
      <c r="B34" s="64"/>
      <c r="C34" s="65"/>
      <c r="D34" s="63" t="str">
        <f>IF(Athletes!$C34=0,"-",Data!$D$1-Athletes!$C34)</f>
        <v>-</v>
      </c>
      <c r="E34" s="66"/>
      <c r="F34" s="64"/>
      <c r="G34" s="64"/>
      <c r="H34" s="64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ht="15" customHeight="1" x14ac:dyDescent="0.3">
      <c r="A35" s="64"/>
      <c r="B35" s="64"/>
      <c r="C35" s="65"/>
      <c r="D35" s="63" t="str">
        <f>IF(Athletes!$C35=0,"-",Data!$D$1-Athletes!$C35)</f>
        <v>-</v>
      </c>
      <c r="E35" s="66"/>
      <c r="F35" s="64"/>
      <c r="G35" s="64"/>
      <c r="H35" s="64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ht="15" customHeight="1" x14ac:dyDescent="0.3">
      <c r="A36" s="64"/>
      <c r="B36" s="64"/>
      <c r="C36" s="65"/>
      <c r="D36" s="63" t="str">
        <f>IF(Athletes!$C36=0,"-",Data!$D$1-Athletes!$C36)</f>
        <v>-</v>
      </c>
      <c r="E36" s="66"/>
      <c r="F36" s="64"/>
      <c r="G36" s="64"/>
      <c r="H36" s="64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 ht="15" customHeight="1" x14ac:dyDescent="0.3">
      <c r="A37" s="64"/>
      <c r="B37" s="64"/>
      <c r="C37" s="65"/>
      <c r="D37" s="63" t="str">
        <f>IF(Athletes!$C37=0,"-",Data!$D$1-Athletes!$C37)</f>
        <v>-</v>
      </c>
      <c r="E37" s="66"/>
      <c r="F37" s="64"/>
      <c r="G37" s="64"/>
      <c r="H37" s="64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15" customHeight="1" x14ac:dyDescent="0.3">
      <c r="A38" s="64"/>
      <c r="B38" s="64"/>
      <c r="C38" s="65"/>
      <c r="D38" s="63" t="str">
        <f>IF(Athletes!$C38=0,"-",Data!$D$1-Athletes!$C38)</f>
        <v>-</v>
      </c>
      <c r="E38" s="66"/>
      <c r="F38" s="64"/>
      <c r="G38" s="64"/>
      <c r="H38" s="64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5" customHeight="1" x14ac:dyDescent="0.3">
      <c r="A39" s="64"/>
      <c r="B39" s="64"/>
      <c r="C39" s="65"/>
      <c r="D39" s="63" t="str">
        <f>IF(Athletes!$C39=0,"-",Data!$D$1-Athletes!$C39)</f>
        <v>-</v>
      </c>
      <c r="E39" s="66"/>
      <c r="F39" s="64"/>
      <c r="G39" s="64"/>
      <c r="H39" s="64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5" customHeight="1" x14ac:dyDescent="0.3">
      <c r="A40" s="64"/>
      <c r="B40" s="64"/>
      <c r="C40" s="65"/>
      <c r="D40" s="63" t="str">
        <f>IF(Athletes!$C40=0,"-",Data!$D$1-Athletes!$C40)</f>
        <v>-</v>
      </c>
      <c r="E40" s="66"/>
      <c r="F40" s="64"/>
      <c r="G40" s="64"/>
      <c r="H40" s="64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5" customHeight="1" x14ac:dyDescent="0.3">
      <c r="A41" s="64"/>
      <c r="B41" s="64"/>
      <c r="C41" s="65"/>
      <c r="D41" s="63" t="str">
        <f>IF(Athletes!$C41=0,"-",Data!$D$1-Athletes!$C41)</f>
        <v>-</v>
      </c>
      <c r="E41" s="66"/>
      <c r="F41" s="64"/>
      <c r="G41" s="64"/>
      <c r="H41" s="64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15" customHeight="1" x14ac:dyDescent="0.3">
      <c r="A42" s="64"/>
      <c r="B42" s="64"/>
      <c r="C42" s="65"/>
      <c r="D42" s="63" t="str">
        <f>IF(Athletes!$C42=0,"-",Data!$D$1-Athletes!$C42)</f>
        <v>-</v>
      </c>
      <c r="E42" s="66"/>
      <c r="F42" s="64"/>
      <c r="G42" s="64"/>
      <c r="H42" s="64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ht="15" customHeight="1" x14ac:dyDescent="0.3">
      <c r="A43" s="64"/>
      <c r="B43" s="64"/>
      <c r="C43" s="65"/>
      <c r="D43" s="63" t="str">
        <f>IF(Athletes!$C43=0,"-",Data!$D$1-Athletes!$C43)</f>
        <v>-</v>
      </c>
      <c r="E43" s="66"/>
      <c r="F43" s="64"/>
      <c r="G43" s="64"/>
      <c r="H43" s="64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1:26" ht="15" customHeight="1" x14ac:dyDescent="0.3">
      <c r="A44" s="64"/>
      <c r="B44" s="64"/>
      <c r="C44" s="65"/>
      <c r="D44" s="63" t="str">
        <f>IF(Athletes!$C44=0,"-",Data!$D$1-Athletes!$C44)</f>
        <v>-</v>
      </c>
      <c r="E44" s="66"/>
      <c r="F44" s="64"/>
      <c r="G44" s="64"/>
      <c r="H44" s="64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1:26" ht="15" customHeight="1" x14ac:dyDescent="0.3">
      <c r="A45" s="64"/>
      <c r="B45" s="64"/>
      <c r="C45" s="65"/>
      <c r="D45" s="63" t="str">
        <f>IF(Athletes!$C45=0,"-",Data!$D$1-Athletes!$C45)</f>
        <v>-</v>
      </c>
      <c r="E45" s="66"/>
      <c r="F45" s="64"/>
      <c r="G45" s="64"/>
      <c r="H45" s="64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1:26" ht="15" customHeight="1" x14ac:dyDescent="0.3">
      <c r="A46" s="64"/>
      <c r="B46" s="64"/>
      <c r="C46" s="65"/>
      <c r="D46" s="63" t="str">
        <f>IF(Athletes!$C46=0,"-",Data!$D$1-Athletes!$C46)</f>
        <v>-</v>
      </c>
      <c r="E46" s="66"/>
      <c r="F46" s="64"/>
      <c r="G46" s="64"/>
      <c r="H46" s="64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ht="15" customHeight="1" x14ac:dyDescent="0.3">
      <c r="A47" s="64"/>
      <c r="B47" s="64"/>
      <c r="C47" s="65"/>
      <c r="D47" s="63" t="str">
        <f>IF(Athletes!$C47=0,"-",Data!$D$1-Athletes!$C47)</f>
        <v>-</v>
      </c>
      <c r="E47" s="66"/>
      <c r="F47" s="64"/>
      <c r="G47" s="64"/>
      <c r="H47" s="64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 ht="15" customHeight="1" x14ac:dyDescent="0.3">
      <c r="A48" s="64"/>
      <c r="B48" s="64"/>
      <c r="C48" s="65"/>
      <c r="D48" s="63" t="str">
        <f>IF(Athletes!$C48=0,"-",Data!$D$1-Athletes!$C48)</f>
        <v>-</v>
      </c>
      <c r="E48" s="66"/>
      <c r="F48" s="64"/>
      <c r="G48" s="64"/>
      <c r="H48" s="64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ht="15" customHeight="1" x14ac:dyDescent="0.3">
      <c r="A49" s="64"/>
      <c r="B49" s="64"/>
      <c r="C49" s="65"/>
      <c r="D49" s="63" t="str">
        <f>IF(Athletes!$C49=0,"-",Data!$D$1-Athletes!$C49)</f>
        <v>-</v>
      </c>
      <c r="E49" s="66"/>
      <c r="F49" s="64"/>
      <c r="G49" s="64"/>
      <c r="H49" s="64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15" customHeight="1" x14ac:dyDescent="0.3">
      <c r="A50" s="64"/>
      <c r="B50" s="64"/>
      <c r="C50" s="65"/>
      <c r="D50" s="63" t="str">
        <f>IF(Athletes!$C50=0,"-",Data!$D$1-Athletes!$C50)</f>
        <v>-</v>
      </c>
      <c r="E50" s="66"/>
      <c r="F50" s="64"/>
      <c r="G50" s="64"/>
      <c r="H50" s="64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ht="15" customHeight="1" x14ac:dyDescent="0.3">
      <c r="A51" s="64"/>
      <c r="B51" s="64"/>
      <c r="C51" s="65"/>
      <c r="D51" s="63" t="str">
        <f>IF(Athletes!$C51=0,"-",Data!$D$1-Athletes!$C51)</f>
        <v>-</v>
      </c>
      <c r="E51" s="66"/>
      <c r="F51" s="64"/>
      <c r="G51" s="64"/>
      <c r="H51" s="64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5" customHeight="1" x14ac:dyDescent="0.3">
      <c r="A52" s="64"/>
      <c r="B52" s="64"/>
      <c r="C52" s="65"/>
      <c r="D52" s="63" t="str">
        <f>IF(Athletes!$C52=0,"-",Data!$D$1-Athletes!$C52)</f>
        <v>-</v>
      </c>
      <c r="E52" s="66"/>
      <c r="F52" s="64"/>
      <c r="G52" s="64"/>
      <c r="H52" s="64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15" customHeight="1" x14ac:dyDescent="0.3">
      <c r="A53" s="64"/>
      <c r="B53" s="64"/>
      <c r="C53" s="65"/>
      <c r="D53" s="63" t="str">
        <f>IF(Athletes!$C53=0,"-",Data!$D$1-Athletes!$C53)</f>
        <v>-</v>
      </c>
      <c r="E53" s="66"/>
      <c r="F53" s="64"/>
      <c r="G53" s="64"/>
      <c r="H53" s="64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ht="15" customHeight="1" x14ac:dyDescent="0.3">
      <c r="A54" s="64"/>
      <c r="B54" s="64"/>
      <c r="C54" s="65"/>
      <c r="D54" s="63" t="str">
        <f>IF(Athletes!$C54=0,"-",Data!$D$1-Athletes!$C54)</f>
        <v>-</v>
      </c>
      <c r="E54" s="66"/>
      <c r="F54" s="64"/>
      <c r="G54" s="64"/>
      <c r="H54" s="64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15" customHeight="1" x14ac:dyDescent="0.3">
      <c r="A55" s="64"/>
      <c r="B55" s="64"/>
      <c r="C55" s="65"/>
      <c r="D55" s="63" t="str">
        <f>IF(Athletes!$C55=0,"-",Data!$D$1-Athletes!$C55)</f>
        <v>-</v>
      </c>
      <c r="E55" s="66"/>
      <c r="F55" s="64"/>
      <c r="G55" s="64"/>
      <c r="H55" s="64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15" customHeight="1" x14ac:dyDescent="0.3">
      <c r="A56" s="64"/>
      <c r="B56" s="64"/>
      <c r="C56" s="65"/>
      <c r="D56" s="63" t="str">
        <f>IF(Athletes!$C56=0,"-",Data!$D$1-Athletes!$C56)</f>
        <v>-</v>
      </c>
      <c r="E56" s="66"/>
      <c r="F56" s="64"/>
      <c r="G56" s="64"/>
      <c r="H56" s="64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5" customHeight="1" x14ac:dyDescent="0.3">
      <c r="A57" s="64"/>
      <c r="B57" s="64"/>
      <c r="C57" s="65"/>
      <c r="D57" s="63" t="str">
        <f>IF(Athletes!$C57=0,"-",Data!$D$1-Athletes!$C57)</f>
        <v>-</v>
      </c>
      <c r="E57" s="66"/>
      <c r="F57" s="64"/>
      <c r="G57" s="64"/>
      <c r="H57" s="64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5" customHeight="1" x14ac:dyDescent="0.3">
      <c r="A58" s="64"/>
      <c r="B58" s="64"/>
      <c r="C58" s="65"/>
      <c r="D58" s="63" t="str">
        <f>IF(Athletes!$C58=0,"-",Data!$D$1-Athletes!$C58)</f>
        <v>-</v>
      </c>
      <c r="E58" s="66"/>
      <c r="F58" s="64"/>
      <c r="G58" s="64"/>
      <c r="H58" s="64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5" customHeight="1" x14ac:dyDescent="0.3">
      <c r="A59" s="64"/>
      <c r="B59" s="64"/>
      <c r="C59" s="65"/>
      <c r="D59" s="63" t="str">
        <f>IF(Athletes!$C59=0,"-",Data!$D$1-Athletes!$C59)</f>
        <v>-</v>
      </c>
      <c r="E59" s="66"/>
      <c r="F59" s="64"/>
      <c r="G59" s="64"/>
      <c r="H59" s="64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5" customHeight="1" x14ac:dyDescent="0.3">
      <c r="A60" s="64"/>
      <c r="B60" s="64"/>
      <c r="C60" s="65"/>
      <c r="D60" s="63" t="str">
        <f>IF(Athletes!$C60=0,"-",Data!$D$1-Athletes!$C60)</f>
        <v>-</v>
      </c>
      <c r="E60" s="66"/>
      <c r="F60" s="64"/>
      <c r="G60" s="64"/>
      <c r="H60" s="64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5" customHeight="1" x14ac:dyDescent="0.3">
      <c r="A61" s="64"/>
      <c r="B61" s="64"/>
      <c r="C61" s="65"/>
      <c r="D61" s="63" t="str">
        <f>IF(Athletes!$C61=0,"-",Data!$D$1-Athletes!$C61)</f>
        <v>-</v>
      </c>
      <c r="E61" s="66"/>
      <c r="F61" s="64"/>
      <c r="G61" s="64"/>
      <c r="H61" s="64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5" customHeight="1" x14ac:dyDescent="0.3">
      <c r="A62" s="64"/>
      <c r="B62" s="64"/>
      <c r="C62" s="65"/>
      <c r="D62" s="63" t="str">
        <f>IF(Athletes!$C62=0,"-",Data!$D$1-Athletes!$C62)</f>
        <v>-</v>
      </c>
      <c r="E62" s="66"/>
      <c r="F62" s="64"/>
      <c r="G62" s="64"/>
      <c r="H62" s="64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5" customHeight="1" x14ac:dyDescent="0.3">
      <c r="A63" s="64"/>
      <c r="B63" s="64"/>
      <c r="C63" s="65"/>
      <c r="D63" s="63" t="str">
        <f>IF(Athletes!$C63=0,"-",Data!$D$1-Athletes!$C63)</f>
        <v>-</v>
      </c>
      <c r="E63" s="66"/>
      <c r="F63" s="64"/>
      <c r="G63" s="64"/>
      <c r="H63" s="64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5" customHeight="1" x14ac:dyDescent="0.3">
      <c r="A64" s="64"/>
      <c r="B64" s="64"/>
      <c r="C64" s="65"/>
      <c r="D64" s="63" t="str">
        <f>IF(Athletes!$C64=0,"-",Data!$D$1-Athletes!$C64)</f>
        <v>-</v>
      </c>
      <c r="E64" s="66"/>
      <c r="F64" s="64"/>
      <c r="G64" s="64"/>
      <c r="H64" s="64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5" customHeight="1" x14ac:dyDescent="0.3">
      <c r="A65" s="64"/>
      <c r="B65" s="64"/>
      <c r="C65" s="65"/>
      <c r="D65" s="63" t="str">
        <f>IF(Athletes!$C65=0,"-",Data!$D$1-Athletes!$C65)</f>
        <v>-</v>
      </c>
      <c r="E65" s="66"/>
      <c r="F65" s="64"/>
      <c r="G65" s="64"/>
      <c r="H65" s="64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ht="15" customHeight="1" x14ac:dyDescent="0.3">
      <c r="A66" s="64"/>
      <c r="B66" s="64"/>
      <c r="C66" s="65"/>
      <c r="D66" s="63" t="str">
        <f>IF(Athletes!$C66=0,"-",Data!$D$1-Athletes!$C66)</f>
        <v>-</v>
      </c>
      <c r="E66" s="66"/>
      <c r="F66" s="64"/>
      <c r="G66" s="64"/>
      <c r="H66" s="64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ht="15" customHeight="1" x14ac:dyDescent="0.3">
      <c r="A67" s="64"/>
      <c r="B67" s="64"/>
      <c r="C67" s="65"/>
      <c r="D67" s="63" t="str">
        <f>IF(Athletes!$C67=0,"-",Data!$D$1-Athletes!$C67)</f>
        <v>-</v>
      </c>
      <c r="E67" s="66"/>
      <c r="F67" s="64"/>
      <c r="G67" s="64"/>
      <c r="H67" s="64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 ht="15" customHeight="1" x14ac:dyDescent="0.3">
      <c r="A68" s="64"/>
      <c r="B68" s="64"/>
      <c r="C68" s="65"/>
      <c r="D68" s="63" t="str">
        <f>IF(Athletes!$C68=0,"-",Data!$D$1-Athletes!$C68)</f>
        <v>-</v>
      </c>
      <c r="E68" s="66"/>
      <c r="F68" s="64"/>
      <c r="G68" s="64"/>
      <c r="H68" s="64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ht="15" customHeight="1" x14ac:dyDescent="0.3">
      <c r="A69" s="64"/>
      <c r="B69" s="64"/>
      <c r="C69" s="65"/>
      <c r="D69" s="63" t="str">
        <f>IF(Athletes!$C69=0,"-",Data!$D$1-Athletes!$C69)</f>
        <v>-</v>
      </c>
      <c r="E69" s="66"/>
      <c r="F69" s="64"/>
      <c r="G69" s="64"/>
      <c r="H69" s="64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5" customHeight="1" x14ac:dyDescent="0.3">
      <c r="A70" s="64"/>
      <c r="B70" s="64"/>
      <c r="C70" s="65"/>
      <c r="D70" s="63" t="str">
        <f>IF(Athletes!$C70=0,"-",Data!$D$1-Athletes!$C70)</f>
        <v>-</v>
      </c>
      <c r="E70" s="66"/>
      <c r="F70" s="64"/>
      <c r="G70" s="64"/>
      <c r="H70" s="64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ht="15" customHeight="1" x14ac:dyDescent="0.3">
      <c r="A71" s="64"/>
      <c r="B71" s="64"/>
      <c r="C71" s="65"/>
      <c r="D71" s="63" t="str">
        <f>IF(Athletes!$C71=0,"-",Data!$D$1-Athletes!$C71)</f>
        <v>-</v>
      </c>
      <c r="E71" s="66"/>
      <c r="F71" s="64"/>
      <c r="G71" s="64"/>
      <c r="H71" s="64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15" customHeight="1" x14ac:dyDescent="0.3">
      <c r="A72" s="64"/>
      <c r="B72" s="64"/>
      <c r="C72" s="65"/>
      <c r="D72" s="63" t="str">
        <f>IF(Athletes!$C72=0,"-",Data!$D$1-Athletes!$C72)</f>
        <v>-</v>
      </c>
      <c r="E72" s="66"/>
      <c r="F72" s="64"/>
      <c r="G72" s="64"/>
      <c r="H72" s="64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ht="15" customHeight="1" x14ac:dyDescent="0.3">
      <c r="A73" s="64"/>
      <c r="B73" s="64"/>
      <c r="C73" s="65"/>
      <c r="D73" s="63" t="str">
        <f>IF(Athletes!$C73=0,"-",Data!$D$1-Athletes!$C73)</f>
        <v>-</v>
      </c>
      <c r="E73" s="66"/>
      <c r="F73" s="64"/>
      <c r="G73" s="64"/>
      <c r="H73" s="64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5" customHeight="1" x14ac:dyDescent="0.3">
      <c r="A74" s="64"/>
      <c r="B74" s="64"/>
      <c r="C74" s="65"/>
      <c r="D74" s="63" t="str">
        <f>IF(Athletes!$C74=0,"-",Data!$D$1-Athletes!$C74)</f>
        <v>-</v>
      </c>
      <c r="E74" s="66"/>
      <c r="F74" s="64"/>
      <c r="G74" s="64"/>
      <c r="H74" s="64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spans="1:26" ht="15" customHeight="1" x14ac:dyDescent="0.3">
      <c r="A75" s="64"/>
      <c r="B75" s="64"/>
      <c r="C75" s="65"/>
      <c r="D75" s="63" t="str">
        <f>IF(Athletes!$C75=0,"-",Data!$D$1-Athletes!$C75)</f>
        <v>-</v>
      </c>
      <c r="E75" s="66"/>
      <c r="F75" s="64"/>
      <c r="G75" s="64"/>
      <c r="H75" s="64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spans="1:26" ht="15" customHeight="1" x14ac:dyDescent="0.3">
      <c r="A76" s="64"/>
      <c r="B76" s="64"/>
      <c r="C76" s="65"/>
      <c r="D76" s="63" t="str">
        <f>IF(Athletes!$C76=0,"-",Data!$D$1-Athletes!$C76)</f>
        <v>-</v>
      </c>
      <c r="E76" s="66"/>
      <c r="F76" s="64"/>
      <c r="G76" s="64"/>
      <c r="H76" s="64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</row>
    <row r="77" spans="1:26" ht="15" customHeight="1" x14ac:dyDescent="0.3">
      <c r="A77" s="64"/>
      <c r="B77" s="64"/>
      <c r="C77" s="65"/>
      <c r="D77" s="63" t="str">
        <f>IF(Athletes!$C77=0,"-",Data!$D$1-Athletes!$C77)</f>
        <v>-</v>
      </c>
      <c r="E77" s="66"/>
      <c r="F77" s="64"/>
      <c r="G77" s="64"/>
      <c r="H77" s="64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</row>
    <row r="78" spans="1:26" ht="15" customHeight="1" x14ac:dyDescent="0.3">
      <c r="A78" s="64"/>
      <c r="B78" s="64"/>
      <c r="C78" s="65"/>
      <c r="D78" s="63" t="str">
        <f>IF(Athletes!$C78=0,"-",Data!$D$1-Athletes!$C78)</f>
        <v>-</v>
      </c>
      <c r="E78" s="66"/>
      <c r="F78" s="64"/>
      <c r="G78" s="64"/>
      <c r="H78" s="64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spans="1:26" ht="15" customHeight="1" x14ac:dyDescent="0.3">
      <c r="A79" s="64"/>
      <c r="B79" s="64"/>
      <c r="C79" s="65"/>
      <c r="D79" s="63" t="str">
        <f>IF(Athletes!$C79=0,"-",Data!$D$1-Athletes!$C79)</f>
        <v>-</v>
      </c>
      <c r="E79" s="66"/>
      <c r="F79" s="64"/>
      <c r="G79" s="64"/>
      <c r="H79" s="64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</row>
    <row r="80" spans="1:26" ht="15" customHeight="1" x14ac:dyDescent="0.3">
      <c r="A80" s="64"/>
      <c r="B80" s="64"/>
      <c r="C80" s="65"/>
      <c r="D80" s="63" t="str">
        <f>IF(Athletes!$C80=0,"-",Data!$D$1-Athletes!$C80)</f>
        <v>-</v>
      </c>
      <c r="E80" s="66"/>
      <c r="F80" s="64"/>
      <c r="G80" s="64"/>
      <c r="H80" s="64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spans="1:26" ht="15" customHeight="1" x14ac:dyDescent="0.3">
      <c r="A81" s="64"/>
      <c r="B81" s="64"/>
      <c r="C81" s="65"/>
      <c r="D81" s="63" t="str">
        <f>IF(Athletes!$C81=0,"-",Data!$D$1-Athletes!$C81)</f>
        <v>-</v>
      </c>
      <c r="E81" s="66"/>
      <c r="F81" s="64"/>
      <c r="G81" s="64"/>
      <c r="H81" s="64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spans="1:26" ht="15" customHeight="1" x14ac:dyDescent="0.3">
      <c r="A82" s="64"/>
      <c r="B82" s="64"/>
      <c r="C82" s="65"/>
      <c r="D82" s="63" t="str">
        <f>IF(Athletes!$C82=0,"-",Data!$D$1-Athletes!$C82)</f>
        <v>-</v>
      </c>
      <c r="E82" s="66"/>
      <c r="F82" s="64"/>
      <c r="G82" s="64"/>
      <c r="H82" s="64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</row>
    <row r="83" spans="1:26" ht="15" customHeight="1" x14ac:dyDescent="0.3">
      <c r="A83" s="64"/>
      <c r="B83" s="64"/>
      <c r="C83" s="65"/>
      <c r="D83" s="63" t="str">
        <f>IF(Athletes!$C83=0,"-",Data!$D$1-Athletes!$C83)</f>
        <v>-</v>
      </c>
      <c r="E83" s="66"/>
      <c r="F83" s="64"/>
      <c r="G83" s="64"/>
      <c r="H83" s="64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</row>
    <row r="84" spans="1:26" ht="15" customHeight="1" x14ac:dyDescent="0.3">
      <c r="A84" s="64"/>
      <c r="B84" s="64"/>
      <c r="C84" s="65"/>
      <c r="D84" s="63" t="str">
        <f>IF(Athletes!$C84=0,"-",Data!$D$1-Athletes!$C84)</f>
        <v>-</v>
      </c>
      <c r="E84" s="66"/>
      <c r="F84" s="64"/>
      <c r="G84" s="64"/>
      <c r="H84" s="64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spans="1:26" ht="15" customHeight="1" x14ac:dyDescent="0.3">
      <c r="A85" s="64"/>
      <c r="B85" s="64"/>
      <c r="C85" s="65"/>
      <c r="D85" s="63" t="str">
        <f>IF(Athletes!$C85=0,"-",Data!$D$1-Athletes!$C85)</f>
        <v>-</v>
      </c>
      <c r="E85" s="66"/>
      <c r="F85" s="64"/>
      <c r="G85" s="64"/>
      <c r="H85" s="64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spans="1:26" ht="15" customHeight="1" x14ac:dyDescent="0.3">
      <c r="A86" s="64"/>
      <c r="B86" s="64"/>
      <c r="C86" s="65"/>
      <c r="D86" s="63" t="str">
        <f>IF(Athletes!$C86=0,"-",Data!$D$1-Athletes!$C86)</f>
        <v>-</v>
      </c>
      <c r="E86" s="66"/>
      <c r="F86" s="64"/>
      <c r="G86" s="64"/>
      <c r="H86" s="64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spans="1:26" ht="15" customHeight="1" x14ac:dyDescent="0.3">
      <c r="A87" s="64"/>
      <c r="B87" s="64"/>
      <c r="C87" s="65"/>
      <c r="D87" s="63" t="str">
        <f>IF(Athletes!$C87=0,"-",Data!$D$1-Athletes!$C87)</f>
        <v>-</v>
      </c>
      <c r="E87" s="66"/>
      <c r="F87" s="64"/>
      <c r="G87" s="64"/>
      <c r="H87" s="64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spans="1:26" ht="15" customHeight="1" x14ac:dyDescent="0.3">
      <c r="A88" s="64"/>
      <c r="B88" s="64"/>
      <c r="C88" s="65"/>
      <c r="D88" s="63" t="str">
        <f>IF(Athletes!$C88=0,"-",Data!$D$1-Athletes!$C88)</f>
        <v>-</v>
      </c>
      <c r="E88" s="66"/>
      <c r="F88" s="64"/>
      <c r="G88" s="64"/>
      <c r="H88" s="64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1:26" ht="15" customHeight="1" x14ac:dyDescent="0.3">
      <c r="A89" s="64"/>
      <c r="B89" s="64"/>
      <c r="C89" s="65"/>
      <c r="D89" s="63" t="str">
        <f>IF(Athletes!$C89=0,"-",Data!$D$1-Athletes!$C89)</f>
        <v>-</v>
      </c>
      <c r="E89" s="66"/>
      <c r="F89" s="64"/>
      <c r="G89" s="64"/>
      <c r="H89" s="64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</row>
    <row r="90" spans="1:26" ht="15" customHeight="1" x14ac:dyDescent="0.3">
      <c r="A90" s="64"/>
      <c r="B90" s="64"/>
      <c r="C90" s="65"/>
      <c r="D90" s="63" t="str">
        <f>IF(Athletes!$C90=0,"-",Data!$D$1-Athletes!$C90)</f>
        <v>-</v>
      </c>
      <c r="E90" s="66"/>
      <c r="F90" s="64"/>
      <c r="G90" s="64"/>
      <c r="H90" s="64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</row>
    <row r="91" spans="1:26" ht="15" customHeight="1" x14ac:dyDescent="0.3">
      <c r="A91" s="64"/>
      <c r="B91" s="64"/>
      <c r="C91" s="65"/>
      <c r="D91" s="63" t="str">
        <f>IF(Athletes!$C91=0,"-",Data!$D$1-Athletes!$C91)</f>
        <v>-</v>
      </c>
      <c r="E91" s="66"/>
      <c r="F91" s="64"/>
      <c r="G91" s="64"/>
      <c r="H91" s="64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ht="15" customHeight="1" x14ac:dyDescent="0.3">
      <c r="A92" s="64"/>
      <c r="B92" s="64"/>
      <c r="C92" s="65"/>
      <c r="D92" s="63" t="str">
        <f>IF(Athletes!$C92=0,"-",Data!$D$1-Athletes!$C92)</f>
        <v>-</v>
      </c>
      <c r="E92" s="66"/>
      <c r="F92" s="64"/>
      <c r="G92" s="64"/>
      <c r="H92" s="64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spans="1:26" ht="15" customHeight="1" x14ac:dyDescent="0.3">
      <c r="A93" s="64"/>
      <c r="B93" s="64"/>
      <c r="C93" s="65"/>
      <c r="D93" s="63" t="str">
        <f>IF(Athletes!$C93=0,"-",Data!$D$1-Athletes!$C93)</f>
        <v>-</v>
      </c>
      <c r="E93" s="66"/>
      <c r="F93" s="64"/>
      <c r="G93" s="64"/>
      <c r="H93" s="64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spans="1:26" ht="15" customHeight="1" x14ac:dyDescent="0.3">
      <c r="A94" s="64"/>
      <c r="B94" s="64"/>
      <c r="C94" s="65"/>
      <c r="D94" s="63" t="str">
        <f>IF(Athletes!$C94=0,"-",Data!$D$1-Athletes!$C94)</f>
        <v>-</v>
      </c>
      <c r="E94" s="66"/>
      <c r="F94" s="64"/>
      <c r="G94" s="64"/>
      <c r="H94" s="64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spans="1:26" ht="15" customHeight="1" x14ac:dyDescent="0.3">
      <c r="A95" s="64"/>
      <c r="B95" s="64"/>
      <c r="C95" s="65"/>
      <c r="D95" s="63" t="str">
        <f>IF(Athletes!$C95=0,"-",Data!$D$1-Athletes!$C95)</f>
        <v>-</v>
      </c>
      <c r="E95" s="66"/>
      <c r="F95" s="64"/>
      <c r="G95" s="64"/>
      <c r="H95" s="64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spans="1:26" ht="15" customHeight="1" x14ac:dyDescent="0.3">
      <c r="A96" s="64"/>
      <c r="B96" s="64"/>
      <c r="C96" s="65"/>
      <c r="D96" s="63" t="str">
        <f>IF(Athletes!$C96=0,"-",Data!$D$1-Athletes!$C96)</f>
        <v>-</v>
      </c>
      <c r="E96" s="66"/>
      <c r="F96" s="64"/>
      <c r="G96" s="64"/>
      <c r="H96" s="64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1:26" ht="15" customHeight="1" x14ac:dyDescent="0.3">
      <c r="A97" s="64"/>
      <c r="B97" s="64"/>
      <c r="C97" s="65"/>
      <c r="D97" s="63" t="str">
        <f>IF(Athletes!$C97=0,"-",Data!$D$1-Athletes!$C97)</f>
        <v>-</v>
      </c>
      <c r="E97" s="66"/>
      <c r="F97" s="64"/>
      <c r="G97" s="64"/>
      <c r="H97" s="64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spans="1:26" ht="15" customHeight="1" x14ac:dyDescent="0.3">
      <c r="A98" s="64"/>
      <c r="B98" s="64"/>
      <c r="C98" s="65"/>
      <c r="D98" s="63" t="str">
        <f>IF(Athletes!$C98=0,"-",Data!$D$1-Athletes!$C98)</f>
        <v>-</v>
      </c>
      <c r="E98" s="66"/>
      <c r="F98" s="64"/>
      <c r="G98" s="64"/>
      <c r="H98" s="64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ht="15" customHeight="1" x14ac:dyDescent="0.3">
      <c r="A99" s="64"/>
      <c r="B99" s="64"/>
      <c r="C99" s="65"/>
      <c r="D99" s="63" t="str">
        <f>IF(Athletes!$C99=0,"-",Data!$D$1-Athletes!$C99)</f>
        <v>-</v>
      </c>
      <c r="E99" s="66"/>
      <c r="F99" s="64"/>
      <c r="G99" s="64"/>
      <c r="H99" s="64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spans="1:26" ht="15" customHeight="1" x14ac:dyDescent="0.3">
      <c r="A100" s="64"/>
      <c r="B100" s="64"/>
      <c r="C100" s="65"/>
      <c r="D100" s="63" t="str">
        <f>IF(Athletes!$C100=0,"-",Data!$D$1-Athletes!$C100)</f>
        <v>-</v>
      </c>
      <c r="E100" s="66"/>
      <c r="F100" s="64"/>
      <c r="G100" s="64"/>
      <c r="H100" s="64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spans="1:26" ht="15" customHeight="1" x14ac:dyDescent="0.3">
      <c r="A101" s="64"/>
      <c r="B101" s="64"/>
      <c r="C101" s="65"/>
      <c r="D101" s="63" t="str">
        <f>IF(Athletes!$C101=0,"-",Data!$D$1-Athletes!$C101)</f>
        <v>-</v>
      </c>
      <c r="E101" s="66"/>
      <c r="F101" s="64"/>
      <c r="G101" s="64"/>
      <c r="H101" s="64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1:26" ht="15" customHeight="1" x14ac:dyDescent="0.3">
      <c r="A102" s="64"/>
      <c r="B102" s="64"/>
      <c r="C102" s="65"/>
      <c r="D102" s="63" t="str">
        <f>IF(Athletes!$C102=0,"-",Data!$D$1-Athletes!$C102)</f>
        <v>-</v>
      </c>
      <c r="E102" s="66"/>
      <c r="F102" s="64"/>
      <c r="G102" s="64"/>
      <c r="H102" s="64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1:26" ht="15" customHeight="1" x14ac:dyDescent="0.3">
      <c r="A103" s="64"/>
      <c r="B103" s="64"/>
      <c r="C103" s="65"/>
      <c r="D103" s="63" t="str">
        <f>IF(Athletes!$C103=0,"-",Data!$D$1-Athletes!$C103)</f>
        <v>-</v>
      </c>
      <c r="E103" s="66"/>
      <c r="F103" s="64"/>
      <c r="G103" s="64"/>
      <c r="H103" s="64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spans="1:26" ht="15" customHeight="1" x14ac:dyDescent="0.3">
      <c r="A104" s="64"/>
      <c r="B104" s="64"/>
      <c r="C104" s="65"/>
      <c r="D104" s="63" t="str">
        <f>IF(Athletes!$C104=0,"-",Data!$D$1-Athletes!$C104)</f>
        <v>-</v>
      </c>
      <c r="E104" s="66"/>
      <c r="F104" s="64"/>
      <c r="G104" s="64"/>
      <c r="H104" s="64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1:26" ht="15" customHeight="1" x14ac:dyDescent="0.3">
      <c r="A105" s="64"/>
      <c r="B105" s="64"/>
      <c r="C105" s="65"/>
      <c r="D105" s="63" t="str">
        <f>IF(Athletes!$C105=0,"-",Data!$D$1-Athletes!$C105)</f>
        <v>-</v>
      </c>
      <c r="E105" s="66"/>
      <c r="F105" s="64"/>
      <c r="G105" s="64"/>
      <c r="H105" s="64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1:26" ht="15" customHeight="1" x14ac:dyDescent="0.3">
      <c r="A106" s="64"/>
      <c r="B106" s="64"/>
      <c r="C106" s="65"/>
      <c r="D106" s="63" t="str">
        <f>IF(Athletes!$C106=0,"-",Data!$D$1-Athletes!$C106)</f>
        <v>-</v>
      </c>
      <c r="E106" s="66"/>
      <c r="F106" s="64"/>
      <c r="G106" s="64"/>
      <c r="H106" s="64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1:26" ht="15" customHeight="1" x14ac:dyDescent="0.3">
      <c r="A107" s="64"/>
      <c r="B107" s="64"/>
      <c r="C107" s="65"/>
      <c r="D107" s="63" t="str">
        <f>IF(Athletes!$C107=0,"-",Data!$D$1-Athletes!$C107)</f>
        <v>-</v>
      </c>
      <c r="E107" s="66"/>
      <c r="F107" s="64"/>
      <c r="G107" s="64"/>
      <c r="H107" s="64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 ht="15" customHeight="1" x14ac:dyDescent="0.3">
      <c r="A108" s="64"/>
      <c r="B108" s="64"/>
      <c r="C108" s="65"/>
      <c r="D108" s="63" t="str">
        <f>IF(Athletes!$C108=0,"-",Data!$D$1-Athletes!$C108)</f>
        <v>-</v>
      </c>
      <c r="E108" s="66"/>
      <c r="F108" s="64"/>
      <c r="G108" s="64"/>
      <c r="H108" s="64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1:26" ht="15" customHeight="1" x14ac:dyDescent="0.3">
      <c r="A109" s="64"/>
      <c r="B109" s="64"/>
      <c r="C109" s="65"/>
      <c r="D109" s="63" t="str">
        <f>IF(Athletes!$C109=0,"-",Data!$D$1-Athletes!$C109)</f>
        <v>-</v>
      </c>
      <c r="E109" s="66"/>
      <c r="F109" s="64"/>
      <c r="G109" s="64"/>
      <c r="H109" s="64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 ht="15" customHeight="1" x14ac:dyDescent="0.3">
      <c r="A110" s="64"/>
      <c r="B110" s="64"/>
      <c r="C110" s="65"/>
      <c r="D110" s="63" t="str">
        <f>IF(Athletes!$C110=0,"-",Data!$D$1-Athletes!$C110)</f>
        <v>-</v>
      </c>
      <c r="E110" s="66"/>
      <c r="F110" s="64"/>
      <c r="G110" s="64"/>
      <c r="H110" s="64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ht="15" customHeight="1" x14ac:dyDescent="0.3">
      <c r="A111" s="64"/>
      <c r="B111" s="64"/>
      <c r="C111" s="65"/>
      <c r="D111" s="63" t="str">
        <f>IF(Athletes!$C111=0,"-",Data!$D$1-Athletes!$C111)</f>
        <v>-</v>
      </c>
      <c r="E111" s="66"/>
      <c r="F111" s="64"/>
      <c r="G111" s="64"/>
      <c r="H111" s="64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1:26" ht="15" customHeight="1" x14ac:dyDescent="0.3">
      <c r="A112" s="64"/>
      <c r="B112" s="64"/>
      <c r="C112" s="65"/>
      <c r="D112" s="63" t="str">
        <f>IF(Athletes!$C112=0,"-",Data!$D$1-Athletes!$C112)</f>
        <v>-</v>
      </c>
      <c r="E112" s="66"/>
      <c r="F112" s="64"/>
      <c r="G112" s="64"/>
      <c r="H112" s="64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1:26" ht="15" customHeight="1" x14ac:dyDescent="0.3">
      <c r="A113" s="64"/>
      <c r="B113" s="64"/>
      <c r="C113" s="65"/>
      <c r="D113" s="63" t="str">
        <f>IF(Athletes!$C113=0,"-",Data!$D$1-Athletes!$C113)</f>
        <v>-</v>
      </c>
      <c r="E113" s="66"/>
      <c r="F113" s="64"/>
      <c r="G113" s="64"/>
      <c r="H113" s="64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 ht="15" customHeight="1" x14ac:dyDescent="0.3">
      <c r="A114" s="64"/>
      <c r="B114" s="64"/>
      <c r="C114" s="65"/>
      <c r="D114" s="63" t="str">
        <f>IF(Athletes!$C114=0,"-",Data!$D$1-Athletes!$C114)</f>
        <v>-</v>
      </c>
      <c r="E114" s="66"/>
      <c r="F114" s="64"/>
      <c r="G114" s="64"/>
      <c r="H114" s="64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 ht="15" customHeight="1" x14ac:dyDescent="0.3">
      <c r="A115" s="64"/>
      <c r="B115" s="64"/>
      <c r="C115" s="65"/>
      <c r="D115" s="63" t="str">
        <f>IF(Athletes!$C115=0,"-",Data!$D$1-Athletes!$C115)</f>
        <v>-</v>
      </c>
      <c r="E115" s="66"/>
      <c r="F115" s="64"/>
      <c r="G115" s="64"/>
      <c r="H115" s="64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ht="15" customHeight="1" x14ac:dyDescent="0.3">
      <c r="A116" s="64"/>
      <c r="B116" s="64"/>
      <c r="C116" s="65"/>
      <c r="D116" s="63" t="str">
        <f>IF(Athletes!$C116=0,"-",Data!$D$1-Athletes!$C116)</f>
        <v>-</v>
      </c>
      <c r="E116" s="66"/>
      <c r="F116" s="64"/>
      <c r="G116" s="64"/>
      <c r="H116" s="64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1:26" ht="15" customHeight="1" x14ac:dyDescent="0.3">
      <c r="A117" s="64"/>
      <c r="B117" s="64"/>
      <c r="C117" s="65"/>
      <c r="D117" s="63" t="str">
        <f>IF(Athletes!$C117=0,"-",Data!$D$1-Athletes!$C117)</f>
        <v>-</v>
      </c>
      <c r="E117" s="66"/>
      <c r="F117" s="64"/>
      <c r="G117" s="64"/>
      <c r="H117" s="64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1:26" ht="15" customHeight="1" x14ac:dyDescent="0.3">
      <c r="A118" s="64"/>
      <c r="B118" s="64"/>
      <c r="C118" s="65"/>
      <c r="D118" s="63" t="str">
        <f>IF(Athletes!$C118=0,"-",Data!$D$1-Athletes!$C118)</f>
        <v>-</v>
      </c>
      <c r="E118" s="66"/>
      <c r="F118" s="64"/>
      <c r="G118" s="64"/>
      <c r="H118" s="64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26" ht="15" customHeight="1" x14ac:dyDescent="0.3">
      <c r="A119" s="64"/>
      <c r="B119" s="64"/>
      <c r="C119" s="65"/>
      <c r="D119" s="63" t="str">
        <f>IF(Athletes!$C119=0,"-",Data!$D$1-Athletes!$C119)</f>
        <v>-</v>
      </c>
      <c r="E119" s="66"/>
      <c r="F119" s="64"/>
      <c r="G119" s="64"/>
      <c r="H119" s="64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 ht="15" customHeight="1" x14ac:dyDescent="0.3">
      <c r="A120" s="64"/>
      <c r="B120" s="64"/>
      <c r="C120" s="65"/>
      <c r="D120" s="63" t="str">
        <f>IF(Athletes!$C120=0,"-",Data!$D$1-Athletes!$C120)</f>
        <v>-</v>
      </c>
      <c r="E120" s="66"/>
      <c r="F120" s="64"/>
      <c r="G120" s="64"/>
      <c r="H120" s="64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 ht="15" customHeight="1" x14ac:dyDescent="0.3">
      <c r="A121" s="64"/>
      <c r="B121" s="64"/>
      <c r="C121" s="65"/>
      <c r="D121" s="63" t="str">
        <f>IF(Athletes!$C121=0,"-",Data!$D$1-Athletes!$C121)</f>
        <v>-</v>
      </c>
      <c r="E121" s="66"/>
      <c r="F121" s="64"/>
      <c r="G121" s="64"/>
      <c r="H121" s="64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 ht="15" customHeight="1" x14ac:dyDescent="0.3">
      <c r="A122" s="64"/>
      <c r="B122" s="64"/>
      <c r="C122" s="65"/>
      <c r="D122" s="63" t="str">
        <f>IF(Athletes!$C122=0,"-",Data!$D$1-Athletes!$C122)</f>
        <v>-</v>
      </c>
      <c r="E122" s="66"/>
      <c r="F122" s="64"/>
      <c r="G122" s="64"/>
      <c r="H122" s="64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ht="15" customHeight="1" x14ac:dyDescent="0.3">
      <c r="A123" s="64"/>
      <c r="B123" s="64"/>
      <c r="C123" s="65"/>
      <c r="D123" s="63" t="str">
        <f>IF(Athletes!$C123=0,"-",Data!$D$1-Athletes!$C123)</f>
        <v>-</v>
      </c>
      <c r="E123" s="66"/>
      <c r="F123" s="64"/>
      <c r="G123" s="64"/>
      <c r="H123" s="64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ht="15" customHeight="1" x14ac:dyDescent="0.3">
      <c r="A124" s="64"/>
      <c r="B124" s="64"/>
      <c r="C124" s="65"/>
      <c r="D124" s="63" t="str">
        <f>IF(Athletes!$C124=0,"-",Data!$D$1-Athletes!$C124)</f>
        <v>-</v>
      </c>
      <c r="E124" s="66"/>
      <c r="F124" s="64"/>
      <c r="G124" s="64"/>
      <c r="H124" s="64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ht="15" customHeight="1" x14ac:dyDescent="0.3">
      <c r="A125" s="64"/>
      <c r="B125" s="64"/>
      <c r="C125" s="65"/>
      <c r="D125" s="63" t="str">
        <f>IF(Athletes!$C125=0,"-",Data!$D$1-Athletes!$C125)</f>
        <v>-</v>
      </c>
      <c r="E125" s="66"/>
      <c r="F125" s="64"/>
      <c r="G125" s="64"/>
      <c r="H125" s="64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ht="15" customHeight="1" x14ac:dyDescent="0.3">
      <c r="A126" s="64"/>
      <c r="B126" s="64"/>
      <c r="C126" s="65"/>
      <c r="D126" s="63" t="str">
        <f>IF(Athletes!$C126=0,"-",Data!$D$1-Athletes!$C126)</f>
        <v>-</v>
      </c>
      <c r="E126" s="66"/>
      <c r="F126" s="64"/>
      <c r="G126" s="64"/>
      <c r="H126" s="64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ht="15" customHeight="1" x14ac:dyDescent="0.3">
      <c r="A127" s="64"/>
      <c r="B127" s="64"/>
      <c r="C127" s="65"/>
      <c r="D127" s="63" t="str">
        <f>IF(Athletes!$C127=0,"-",Data!$D$1-Athletes!$C127)</f>
        <v>-</v>
      </c>
      <c r="E127" s="66"/>
      <c r="F127" s="64"/>
      <c r="G127" s="64"/>
      <c r="H127" s="64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ht="15" customHeight="1" x14ac:dyDescent="0.3">
      <c r="A128" s="64"/>
      <c r="B128" s="64"/>
      <c r="C128" s="65"/>
      <c r="D128" s="63" t="str">
        <f>IF(Athletes!$C128=0,"-",Data!$D$1-Athletes!$C128)</f>
        <v>-</v>
      </c>
      <c r="E128" s="66"/>
      <c r="F128" s="64"/>
      <c r="G128" s="64"/>
      <c r="H128" s="64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:26" ht="15" customHeight="1" x14ac:dyDescent="0.3">
      <c r="A129" s="64"/>
      <c r="B129" s="64"/>
      <c r="C129" s="65"/>
      <c r="D129" s="63" t="str">
        <f>IF(Athletes!$C129=0,"-",Data!$D$1-Athletes!$C129)</f>
        <v>-</v>
      </c>
      <c r="E129" s="66"/>
      <c r="F129" s="64"/>
      <c r="G129" s="64"/>
      <c r="H129" s="64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:26" ht="15" customHeight="1" x14ac:dyDescent="0.3">
      <c r="A130" s="64"/>
      <c r="B130" s="64"/>
      <c r="C130" s="65"/>
      <c r="D130" s="63" t="str">
        <f>IF(Athletes!$C130=0,"-",Data!$D$1-Athletes!$C130)</f>
        <v>-</v>
      </c>
      <c r="E130" s="66"/>
      <c r="F130" s="64"/>
      <c r="G130" s="64"/>
      <c r="H130" s="64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:26" ht="15" customHeight="1" x14ac:dyDescent="0.3">
      <c r="A131" s="64"/>
      <c r="B131" s="64"/>
      <c r="C131" s="65"/>
      <c r="D131" s="63" t="str">
        <f>IF(Athletes!$C131=0,"-",Data!$D$1-Athletes!$C131)</f>
        <v>-</v>
      </c>
      <c r="E131" s="66"/>
      <c r="F131" s="64"/>
      <c r="G131" s="64"/>
      <c r="H131" s="64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 ht="15" customHeight="1" x14ac:dyDescent="0.3">
      <c r="A132" s="64"/>
      <c r="B132" s="64"/>
      <c r="C132" s="65"/>
      <c r="D132" s="63" t="str">
        <f>IF(Athletes!$C132=0,"-",Data!$D$1-Athletes!$C132)</f>
        <v>-</v>
      </c>
      <c r="E132" s="66"/>
      <c r="F132" s="64"/>
      <c r="G132" s="64"/>
      <c r="H132" s="64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:26" ht="15" customHeight="1" x14ac:dyDescent="0.3">
      <c r="A133" s="64"/>
      <c r="B133" s="64"/>
      <c r="C133" s="65"/>
      <c r="D133" s="63" t="str">
        <f>IF(Athletes!$C133=0,"-",Data!$D$1-Athletes!$C133)</f>
        <v>-</v>
      </c>
      <c r="E133" s="66"/>
      <c r="F133" s="64"/>
      <c r="G133" s="64"/>
      <c r="H133" s="64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 ht="15" customHeight="1" x14ac:dyDescent="0.3">
      <c r="A134" s="64"/>
      <c r="B134" s="64"/>
      <c r="C134" s="65"/>
      <c r="D134" s="63" t="str">
        <f>IF(Athletes!$C134=0,"-",Data!$D$1-Athletes!$C134)</f>
        <v>-</v>
      </c>
      <c r="E134" s="66"/>
      <c r="F134" s="64"/>
      <c r="G134" s="64"/>
      <c r="H134" s="64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1:26" ht="15" customHeight="1" x14ac:dyDescent="0.3">
      <c r="A135" s="64"/>
      <c r="B135" s="64"/>
      <c r="C135" s="65"/>
      <c r="D135" s="63" t="str">
        <f>IF(Athletes!$C135=0,"-",Data!$D$1-Athletes!$C135)</f>
        <v>-</v>
      </c>
      <c r="E135" s="66"/>
      <c r="F135" s="64"/>
      <c r="G135" s="64"/>
      <c r="H135" s="64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1:26" ht="15" customHeight="1" x14ac:dyDescent="0.3">
      <c r="A136" s="64"/>
      <c r="B136" s="64"/>
      <c r="C136" s="65"/>
      <c r="D136" s="63" t="str">
        <f>IF(Athletes!$C136=0,"-",Data!$D$1-Athletes!$C136)</f>
        <v>-</v>
      </c>
      <c r="E136" s="66"/>
      <c r="F136" s="64"/>
      <c r="G136" s="64"/>
      <c r="H136" s="64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1:26" ht="15" customHeight="1" x14ac:dyDescent="0.3">
      <c r="A137" s="64"/>
      <c r="B137" s="64"/>
      <c r="C137" s="65"/>
      <c r="D137" s="63" t="str">
        <f>IF(Athletes!$C137=0,"-",Data!$D$1-Athletes!$C137)</f>
        <v>-</v>
      </c>
      <c r="E137" s="66"/>
      <c r="F137" s="64"/>
      <c r="G137" s="64"/>
      <c r="H137" s="64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 ht="15" customHeight="1" x14ac:dyDescent="0.3">
      <c r="A138" s="64"/>
      <c r="B138" s="64"/>
      <c r="C138" s="65"/>
      <c r="D138" s="63" t="str">
        <f>IF(Athletes!$C138=0,"-",Data!$D$1-Athletes!$C138)</f>
        <v>-</v>
      </c>
      <c r="E138" s="66"/>
      <c r="F138" s="64"/>
      <c r="G138" s="64"/>
      <c r="H138" s="64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 ht="15" customHeight="1" x14ac:dyDescent="0.3">
      <c r="A139" s="64"/>
      <c r="B139" s="64"/>
      <c r="C139" s="65"/>
      <c r="D139" s="63" t="str">
        <f>IF(Athletes!$C139=0,"-",Data!$D$1-Athletes!$C139)</f>
        <v>-</v>
      </c>
      <c r="E139" s="66"/>
      <c r="F139" s="64"/>
      <c r="G139" s="64"/>
      <c r="H139" s="64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 ht="15" customHeight="1" x14ac:dyDescent="0.3">
      <c r="A140" s="64"/>
      <c r="B140" s="64"/>
      <c r="C140" s="65"/>
      <c r="D140" s="63" t="str">
        <f>IF(Athletes!$C140=0,"-",Data!$D$1-Athletes!$C140)</f>
        <v>-</v>
      </c>
      <c r="E140" s="66"/>
      <c r="F140" s="64"/>
      <c r="G140" s="64"/>
      <c r="H140" s="64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1:26" ht="15" customHeight="1" x14ac:dyDescent="0.3">
      <c r="A141" s="64"/>
      <c r="B141" s="64"/>
      <c r="C141" s="65"/>
      <c r="D141" s="63" t="str">
        <f>IF(Athletes!$C141=0,"-",Data!$D$1-Athletes!$C141)</f>
        <v>-</v>
      </c>
      <c r="E141" s="66"/>
      <c r="F141" s="64"/>
      <c r="G141" s="64"/>
      <c r="H141" s="64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1:26" ht="15" customHeight="1" x14ac:dyDescent="0.3">
      <c r="A142" s="64"/>
      <c r="B142" s="64"/>
      <c r="C142" s="65"/>
      <c r="D142" s="63" t="str">
        <f>IF(Athletes!$C142=0,"-",Data!$D$1-Athletes!$C142)</f>
        <v>-</v>
      </c>
      <c r="E142" s="66"/>
      <c r="F142" s="64"/>
      <c r="G142" s="64"/>
      <c r="H142" s="64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1:26" ht="15" customHeight="1" x14ac:dyDescent="0.3">
      <c r="A143" s="64"/>
      <c r="B143" s="64"/>
      <c r="C143" s="65"/>
      <c r="D143" s="63" t="str">
        <f>IF(Athletes!$C143=0,"-",Data!$D$1-Athletes!$C143)</f>
        <v>-</v>
      </c>
      <c r="E143" s="66"/>
      <c r="F143" s="64"/>
      <c r="G143" s="64"/>
      <c r="H143" s="64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1:26" ht="15" customHeight="1" x14ac:dyDescent="0.3">
      <c r="A144" s="64"/>
      <c r="B144" s="64"/>
      <c r="C144" s="65"/>
      <c r="D144" s="63" t="str">
        <f>IF(Athletes!$C144=0,"-",Data!$D$1-Athletes!$C144)</f>
        <v>-</v>
      </c>
      <c r="E144" s="66"/>
      <c r="F144" s="64"/>
      <c r="G144" s="64"/>
      <c r="H144" s="64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1:26" ht="15" customHeight="1" x14ac:dyDescent="0.3">
      <c r="A145" s="64"/>
      <c r="B145" s="64"/>
      <c r="C145" s="65"/>
      <c r="D145" s="63" t="str">
        <f>IF(Athletes!$C145=0,"-",Data!$D$1-Athletes!$C145)</f>
        <v>-</v>
      </c>
      <c r="E145" s="66"/>
      <c r="F145" s="64"/>
      <c r="G145" s="64"/>
      <c r="H145" s="64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1:26" ht="15" customHeight="1" x14ac:dyDescent="0.3">
      <c r="A146" s="64"/>
      <c r="B146" s="64"/>
      <c r="C146" s="65"/>
      <c r="D146" s="63" t="str">
        <f>IF(Athletes!$C146=0,"-",Data!$D$1-Athletes!$C146)</f>
        <v>-</v>
      </c>
      <c r="E146" s="66"/>
      <c r="F146" s="64"/>
      <c r="G146" s="64"/>
      <c r="H146" s="64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1:26" ht="15" customHeight="1" x14ac:dyDescent="0.3">
      <c r="A147" s="64"/>
      <c r="B147" s="64"/>
      <c r="C147" s="65"/>
      <c r="D147" s="63" t="str">
        <f>IF(Athletes!$C147=0,"-",Data!$D$1-Athletes!$C147)</f>
        <v>-</v>
      </c>
      <c r="E147" s="66"/>
      <c r="F147" s="64"/>
      <c r="G147" s="64"/>
      <c r="H147" s="64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 ht="15" customHeight="1" x14ac:dyDescent="0.3">
      <c r="A148" s="64"/>
      <c r="B148" s="64"/>
      <c r="C148" s="65"/>
      <c r="D148" s="63" t="str">
        <f>IF(Athletes!$C148=0,"-",Data!$D$1-Athletes!$C148)</f>
        <v>-</v>
      </c>
      <c r="E148" s="66"/>
      <c r="F148" s="64"/>
      <c r="G148" s="64"/>
      <c r="H148" s="64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 ht="15" customHeight="1" x14ac:dyDescent="0.3">
      <c r="A149" s="64"/>
      <c r="B149" s="64"/>
      <c r="C149" s="65"/>
      <c r="D149" s="63" t="str">
        <f>IF(Athletes!$C149=0,"-",Data!$D$1-Athletes!$C149)</f>
        <v>-</v>
      </c>
      <c r="E149" s="66"/>
      <c r="F149" s="64"/>
      <c r="G149" s="64"/>
      <c r="H149" s="64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1:26" ht="15" customHeight="1" x14ac:dyDescent="0.3">
      <c r="A150" s="64"/>
      <c r="B150" s="64"/>
      <c r="C150" s="65"/>
      <c r="D150" s="63" t="str">
        <f>IF(Athletes!$C150=0,"-",Data!$D$1-Athletes!$C150)</f>
        <v>-</v>
      </c>
      <c r="E150" s="66"/>
      <c r="F150" s="64"/>
      <c r="G150" s="64"/>
      <c r="H150" s="64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1:26" ht="15" customHeight="1" x14ac:dyDescent="0.3">
      <c r="A151" s="64"/>
      <c r="B151" s="64"/>
      <c r="C151" s="65"/>
      <c r="D151" s="63" t="str">
        <f>IF(Athletes!$C151=0,"-",Data!$D$1-Athletes!$C151)</f>
        <v>-</v>
      </c>
      <c r="E151" s="66"/>
      <c r="F151" s="64"/>
      <c r="G151" s="64"/>
      <c r="H151" s="64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1:26" ht="15" customHeight="1" x14ac:dyDescent="0.3">
      <c r="A152" s="64"/>
      <c r="B152" s="64"/>
      <c r="C152" s="65"/>
      <c r="D152" s="63" t="str">
        <f>IF(Athletes!$C152=0,"-",Data!$D$1-Athletes!$C152)</f>
        <v>-</v>
      </c>
      <c r="E152" s="66"/>
      <c r="F152" s="64"/>
      <c r="G152" s="64"/>
      <c r="H152" s="64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 ht="15" customHeight="1" x14ac:dyDescent="0.3">
      <c r="A153" s="64"/>
      <c r="B153" s="64"/>
      <c r="C153" s="65"/>
      <c r="D153" s="63" t="str">
        <f>IF(Athletes!$C153=0,"-",Data!$D$1-Athletes!$C153)</f>
        <v>-</v>
      </c>
      <c r="E153" s="66"/>
      <c r="F153" s="64"/>
      <c r="G153" s="64"/>
      <c r="H153" s="64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 ht="15" customHeight="1" x14ac:dyDescent="0.3">
      <c r="A154" s="64"/>
      <c r="B154" s="64"/>
      <c r="C154" s="65"/>
      <c r="D154" s="63" t="str">
        <f>IF(Athletes!$C154=0,"-",Data!$D$1-Athletes!$C154)</f>
        <v>-</v>
      </c>
      <c r="E154" s="66"/>
      <c r="F154" s="64"/>
      <c r="G154" s="64"/>
      <c r="H154" s="64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1:26" ht="15" customHeight="1" x14ac:dyDescent="0.3">
      <c r="A155" s="64"/>
      <c r="B155" s="64"/>
      <c r="C155" s="65"/>
      <c r="D155" s="63" t="str">
        <f>IF(Athletes!$C155=0,"-",Data!$D$1-Athletes!$C155)</f>
        <v>-</v>
      </c>
      <c r="E155" s="66"/>
      <c r="F155" s="64"/>
      <c r="G155" s="64"/>
      <c r="H155" s="64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1:26" ht="15" customHeight="1" x14ac:dyDescent="0.3">
      <c r="A156" s="64"/>
      <c r="B156" s="64"/>
      <c r="C156" s="65"/>
      <c r="D156" s="63" t="str">
        <f>IF(Athletes!$C156=0,"-",Data!$D$1-Athletes!$C156)</f>
        <v>-</v>
      </c>
      <c r="E156" s="66"/>
      <c r="F156" s="64"/>
      <c r="G156" s="64"/>
      <c r="H156" s="64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1:26" ht="15" customHeight="1" x14ac:dyDescent="0.3">
      <c r="A157" s="64"/>
      <c r="B157" s="64"/>
      <c r="C157" s="65"/>
      <c r="D157" s="63" t="str">
        <f>IF(Athletes!$C157=0,"-",Data!$D$1-Athletes!$C157)</f>
        <v>-</v>
      </c>
      <c r="E157" s="66"/>
      <c r="F157" s="64"/>
      <c r="G157" s="64"/>
      <c r="H157" s="64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1:26" ht="15" customHeight="1" x14ac:dyDescent="0.3">
      <c r="A158" s="64"/>
      <c r="B158" s="64"/>
      <c r="C158" s="65"/>
      <c r="D158" s="63" t="str">
        <f>IF(Athletes!$C158=0,"-",Data!$D$1-Athletes!$C158)</f>
        <v>-</v>
      </c>
      <c r="E158" s="66"/>
      <c r="F158" s="64"/>
      <c r="G158" s="64"/>
      <c r="H158" s="64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1:26" ht="15" customHeight="1" x14ac:dyDescent="0.3">
      <c r="A159" s="64"/>
      <c r="B159" s="64"/>
      <c r="C159" s="65"/>
      <c r="D159" s="63" t="str">
        <f>IF(Athletes!$C159=0,"-",Data!$D$1-Athletes!$C159)</f>
        <v>-</v>
      </c>
      <c r="E159" s="66"/>
      <c r="F159" s="64"/>
      <c r="G159" s="64"/>
      <c r="H159" s="64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1:26" ht="15" customHeight="1" x14ac:dyDescent="0.3">
      <c r="A160" s="64"/>
      <c r="B160" s="64"/>
      <c r="C160" s="65"/>
      <c r="D160" s="63" t="str">
        <f>IF(Athletes!$C160=0,"-",Data!$D$1-Athletes!$C160)</f>
        <v>-</v>
      </c>
      <c r="E160" s="66"/>
      <c r="F160" s="64"/>
      <c r="G160" s="64"/>
      <c r="H160" s="64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1:26" ht="15" customHeight="1" x14ac:dyDescent="0.3">
      <c r="A161" s="64"/>
      <c r="B161" s="64"/>
      <c r="C161" s="65"/>
      <c r="D161" s="63" t="str">
        <f>IF(Athletes!$C161=0,"-",Data!$D$1-Athletes!$C161)</f>
        <v>-</v>
      </c>
      <c r="E161" s="66"/>
      <c r="F161" s="64"/>
      <c r="G161" s="64"/>
      <c r="H161" s="64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1:26" ht="15" customHeight="1" x14ac:dyDescent="0.3">
      <c r="A162" s="64"/>
      <c r="B162" s="64"/>
      <c r="C162" s="65"/>
      <c r="D162" s="63" t="str">
        <f>IF(Athletes!$C162=0,"-",Data!$D$1-Athletes!$C162)</f>
        <v>-</v>
      </c>
      <c r="E162" s="66"/>
      <c r="F162" s="64"/>
      <c r="G162" s="64"/>
      <c r="H162" s="64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1:26" ht="15" customHeight="1" x14ac:dyDescent="0.3">
      <c r="A163" s="64"/>
      <c r="B163" s="64"/>
      <c r="C163" s="65"/>
      <c r="D163" s="63" t="str">
        <f>IF(Athletes!$C163=0,"-",Data!$D$1-Athletes!$C163)</f>
        <v>-</v>
      </c>
      <c r="E163" s="66"/>
      <c r="F163" s="64"/>
      <c r="G163" s="64"/>
      <c r="H163" s="64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1:26" ht="15" customHeight="1" x14ac:dyDescent="0.3">
      <c r="A164" s="64"/>
      <c r="B164" s="64"/>
      <c r="C164" s="65"/>
      <c r="D164" s="63" t="str">
        <f>IF(Athletes!$C164=0,"-",Data!$D$1-Athletes!$C164)</f>
        <v>-</v>
      </c>
      <c r="E164" s="66"/>
      <c r="F164" s="64"/>
      <c r="G164" s="64"/>
      <c r="H164" s="64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1:26" ht="15" customHeight="1" x14ac:dyDescent="0.3">
      <c r="A165" s="64"/>
      <c r="B165" s="64"/>
      <c r="C165" s="65"/>
      <c r="D165" s="63" t="str">
        <f>IF(Athletes!$C165=0,"-",Data!$D$1-Athletes!$C165)</f>
        <v>-</v>
      </c>
      <c r="E165" s="66"/>
      <c r="F165" s="64"/>
      <c r="G165" s="64"/>
      <c r="H165" s="64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1:26" ht="15" customHeight="1" x14ac:dyDescent="0.3">
      <c r="A166" s="64"/>
      <c r="B166" s="64"/>
      <c r="C166" s="65"/>
      <c r="D166" s="63" t="str">
        <f>IF(Athletes!$C166=0,"-",Data!$D$1-Athletes!$C166)</f>
        <v>-</v>
      </c>
      <c r="E166" s="66"/>
      <c r="F166" s="64"/>
      <c r="G166" s="64"/>
      <c r="H166" s="64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1:26" ht="15" customHeight="1" x14ac:dyDescent="0.3">
      <c r="A167" s="64"/>
      <c r="B167" s="64"/>
      <c r="C167" s="65"/>
      <c r="D167" s="63" t="str">
        <f>IF(Athletes!$C167=0,"-",Data!$D$1-Athletes!$C167)</f>
        <v>-</v>
      </c>
      <c r="E167" s="66"/>
      <c r="F167" s="64"/>
      <c r="G167" s="64"/>
      <c r="H167" s="64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1:26" ht="15" customHeight="1" x14ac:dyDescent="0.3">
      <c r="A168" s="64"/>
      <c r="B168" s="64"/>
      <c r="C168" s="65"/>
      <c r="D168" s="63" t="str">
        <f>IF(Athletes!$C168=0,"-",Data!$D$1-Athletes!$C168)</f>
        <v>-</v>
      </c>
      <c r="E168" s="66"/>
      <c r="F168" s="64"/>
      <c r="G168" s="64"/>
      <c r="H168" s="64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 ht="15" customHeight="1" x14ac:dyDescent="0.3">
      <c r="A169" s="64"/>
      <c r="B169" s="64"/>
      <c r="C169" s="65"/>
      <c r="D169" s="63" t="str">
        <f>IF(Athletes!$C169=0,"-",Data!$D$1-Athletes!$C169)</f>
        <v>-</v>
      </c>
      <c r="E169" s="66"/>
      <c r="F169" s="64"/>
      <c r="G169" s="64"/>
      <c r="H169" s="64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 ht="15" customHeight="1" x14ac:dyDescent="0.3">
      <c r="A170" s="64"/>
      <c r="B170" s="64"/>
      <c r="C170" s="65"/>
      <c r="D170" s="63" t="str">
        <f>IF(Athletes!$C170=0,"-",Data!$D$1-Athletes!$C170)</f>
        <v>-</v>
      </c>
      <c r="E170" s="66"/>
      <c r="F170" s="64"/>
      <c r="G170" s="64"/>
      <c r="H170" s="64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1:26" ht="15" customHeight="1" x14ac:dyDescent="0.3">
      <c r="A171" s="64"/>
      <c r="B171" s="64"/>
      <c r="C171" s="65"/>
      <c r="D171" s="63" t="str">
        <f>IF(Athletes!$C171=0,"-",Data!$D$1-Athletes!$C171)</f>
        <v>-</v>
      </c>
      <c r="E171" s="66"/>
      <c r="F171" s="64"/>
      <c r="G171" s="64"/>
      <c r="H171" s="64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1:26" ht="15" customHeight="1" x14ac:dyDescent="0.3">
      <c r="A172" s="64"/>
      <c r="B172" s="64"/>
      <c r="C172" s="65"/>
      <c r="D172" s="63" t="str">
        <f>IF(Athletes!$C172=0,"-",Data!$D$1-Athletes!$C172)</f>
        <v>-</v>
      </c>
      <c r="E172" s="66"/>
      <c r="F172" s="64"/>
      <c r="G172" s="64"/>
      <c r="H172" s="64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 ht="15" customHeight="1" x14ac:dyDescent="0.3">
      <c r="A173" s="64"/>
      <c r="B173" s="64"/>
      <c r="C173" s="65"/>
      <c r="D173" s="63" t="str">
        <f>IF(Athletes!$C173=0,"-",Data!$D$1-Athletes!$C173)</f>
        <v>-</v>
      </c>
      <c r="E173" s="66"/>
      <c r="F173" s="64"/>
      <c r="G173" s="64"/>
      <c r="H173" s="64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 ht="15" customHeight="1" x14ac:dyDescent="0.3">
      <c r="A174" s="64"/>
      <c r="B174" s="64"/>
      <c r="C174" s="65"/>
      <c r="D174" s="63" t="str">
        <f>IF(Athletes!$C174=0,"-",Data!$D$1-Athletes!$C174)</f>
        <v>-</v>
      </c>
      <c r="E174" s="66"/>
      <c r="F174" s="64"/>
      <c r="G174" s="64"/>
      <c r="H174" s="64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</row>
    <row r="175" spans="1:26" ht="15" customHeight="1" x14ac:dyDescent="0.3">
      <c r="A175" s="64"/>
      <c r="B175" s="64"/>
      <c r="C175" s="65"/>
      <c r="D175" s="63" t="str">
        <f>IF(Athletes!$C175=0,"-",Data!$D$1-Athletes!$C175)</f>
        <v>-</v>
      </c>
      <c r="E175" s="66"/>
      <c r="F175" s="64"/>
      <c r="G175" s="64"/>
      <c r="H175" s="64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</row>
    <row r="176" spans="1:26" ht="15" customHeight="1" x14ac:dyDescent="0.3">
      <c r="A176" s="64"/>
      <c r="B176" s="64"/>
      <c r="C176" s="65"/>
      <c r="D176" s="63" t="str">
        <f>IF(Athletes!$C176=0,"-",Data!$D$1-Athletes!$C176)</f>
        <v>-</v>
      </c>
      <c r="E176" s="66"/>
      <c r="F176" s="64"/>
      <c r="G176" s="64"/>
      <c r="H176" s="64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</row>
    <row r="177" spans="1:26" ht="15" customHeight="1" x14ac:dyDescent="0.3">
      <c r="A177" s="64"/>
      <c r="B177" s="64"/>
      <c r="C177" s="65"/>
      <c r="D177" s="63" t="str">
        <f>IF(Athletes!$C177=0,"-",Data!$D$1-Athletes!$C177)</f>
        <v>-</v>
      </c>
      <c r="E177" s="66"/>
      <c r="F177" s="64"/>
      <c r="G177" s="64"/>
      <c r="H177" s="64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</row>
    <row r="178" spans="1:26" ht="15" customHeight="1" x14ac:dyDescent="0.3">
      <c r="A178" s="64"/>
      <c r="B178" s="64"/>
      <c r="C178" s="65"/>
      <c r="D178" s="63" t="str">
        <f>IF(Athletes!$C178=0,"-",Data!$D$1-Athletes!$C178)</f>
        <v>-</v>
      </c>
      <c r="E178" s="66"/>
      <c r="F178" s="64"/>
      <c r="G178" s="64"/>
      <c r="H178" s="64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</row>
    <row r="179" spans="1:26" ht="15" customHeight="1" x14ac:dyDescent="0.3">
      <c r="A179" s="64"/>
      <c r="B179" s="64"/>
      <c r="C179" s="65"/>
      <c r="D179" s="63" t="str">
        <f>IF(Athletes!$C179=0,"-",Data!$D$1-Athletes!$C179)</f>
        <v>-</v>
      </c>
      <c r="E179" s="66"/>
      <c r="F179" s="64"/>
      <c r="G179" s="64"/>
      <c r="H179" s="64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6" ht="15" customHeight="1" x14ac:dyDescent="0.3">
      <c r="A180" s="64"/>
      <c r="B180" s="64"/>
      <c r="C180" s="65"/>
      <c r="D180" s="63" t="str">
        <f>IF(Athletes!$C180=0,"-",Data!$D$1-Athletes!$C180)</f>
        <v>-</v>
      </c>
      <c r="E180" s="66"/>
      <c r="F180" s="64"/>
      <c r="G180" s="64"/>
      <c r="H180" s="64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</row>
    <row r="181" spans="1:26" ht="15" customHeight="1" x14ac:dyDescent="0.3">
      <c r="A181" s="64"/>
      <c r="B181" s="64"/>
      <c r="C181" s="65"/>
      <c r="D181" s="63" t="str">
        <f>IF(Athletes!$C181=0,"-",Data!$D$1-Athletes!$C181)</f>
        <v>-</v>
      </c>
      <c r="E181" s="66"/>
      <c r="F181" s="64"/>
      <c r="G181" s="64"/>
      <c r="H181" s="64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 ht="15" customHeight="1" x14ac:dyDescent="0.3">
      <c r="A182" s="64"/>
      <c r="B182" s="64"/>
      <c r="C182" s="65"/>
      <c r="D182" s="63" t="str">
        <f>IF(Athletes!$C182=0,"-",Data!$D$1-Athletes!$C182)</f>
        <v>-</v>
      </c>
      <c r="E182" s="66"/>
      <c r="F182" s="64"/>
      <c r="G182" s="64"/>
      <c r="H182" s="64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</row>
    <row r="183" spans="1:26" ht="15" customHeight="1" x14ac:dyDescent="0.3">
      <c r="A183" s="64"/>
      <c r="B183" s="64"/>
      <c r="C183" s="65"/>
      <c r="D183" s="63" t="str">
        <f>IF(Athletes!$C183=0,"-",Data!$D$1-Athletes!$C183)</f>
        <v>-</v>
      </c>
      <c r="E183" s="66"/>
      <c r="F183" s="64"/>
      <c r="G183" s="64"/>
      <c r="H183" s="64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</row>
    <row r="184" spans="1:26" ht="15" customHeight="1" x14ac:dyDescent="0.3">
      <c r="A184" s="64"/>
      <c r="B184" s="64"/>
      <c r="C184" s="65"/>
      <c r="D184" s="63" t="str">
        <f>IF(Athletes!$C184=0,"-",Data!$D$1-Athletes!$C184)</f>
        <v>-</v>
      </c>
      <c r="E184" s="66"/>
      <c r="F184" s="64"/>
      <c r="G184" s="64"/>
      <c r="H184" s="64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</row>
    <row r="185" spans="1:26" ht="15" customHeight="1" x14ac:dyDescent="0.3">
      <c r="A185" s="64"/>
      <c r="B185" s="64"/>
      <c r="C185" s="65"/>
      <c r="D185" s="63" t="str">
        <f>IF(Athletes!$C185=0,"-",Data!$D$1-Athletes!$C185)</f>
        <v>-</v>
      </c>
      <c r="E185" s="66"/>
      <c r="F185" s="64"/>
      <c r="G185" s="64"/>
      <c r="H185" s="64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</row>
    <row r="186" spans="1:26" ht="15" customHeight="1" x14ac:dyDescent="0.3">
      <c r="A186" s="64"/>
      <c r="B186" s="64"/>
      <c r="C186" s="65"/>
      <c r="D186" s="63" t="str">
        <f>IF(Athletes!$C186=0,"-",Data!$D$1-Athletes!$C186)</f>
        <v>-</v>
      </c>
      <c r="E186" s="66"/>
      <c r="F186" s="64"/>
      <c r="G186" s="64"/>
      <c r="H186" s="64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 ht="15" customHeight="1" x14ac:dyDescent="0.3">
      <c r="A187" s="64"/>
      <c r="B187" s="64"/>
      <c r="C187" s="65"/>
      <c r="D187" s="63" t="str">
        <f>IF(Athletes!$C187=0,"-",Data!$D$1-Athletes!$C187)</f>
        <v>-</v>
      </c>
      <c r="E187" s="66"/>
      <c r="F187" s="64"/>
      <c r="G187" s="64"/>
      <c r="H187" s="64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</row>
    <row r="188" spans="1:26" ht="15" customHeight="1" x14ac:dyDescent="0.3">
      <c r="A188" s="64"/>
      <c r="B188" s="64"/>
      <c r="C188" s="65"/>
      <c r="D188" s="63" t="str">
        <f>IF(Athletes!$C188=0,"-",Data!$D$1-Athletes!$C188)</f>
        <v>-</v>
      </c>
      <c r="E188" s="66"/>
      <c r="F188" s="64"/>
      <c r="G188" s="64"/>
      <c r="H188" s="64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</row>
    <row r="189" spans="1:26" ht="15" customHeight="1" x14ac:dyDescent="0.3">
      <c r="A189" s="64"/>
      <c r="B189" s="64"/>
      <c r="C189" s="65"/>
      <c r="D189" s="63" t="str">
        <f>IF(Athletes!$C189=0,"-",Data!$D$1-Athletes!$C189)</f>
        <v>-</v>
      </c>
      <c r="E189" s="66"/>
      <c r="F189" s="64"/>
      <c r="G189" s="64"/>
      <c r="H189" s="64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</row>
    <row r="190" spans="1:26" ht="15" customHeight="1" x14ac:dyDescent="0.3">
      <c r="A190" s="64"/>
      <c r="B190" s="64"/>
      <c r="C190" s="65"/>
      <c r="D190" s="63" t="str">
        <f>IF(Athletes!$C190=0,"-",Data!$D$1-Athletes!$C190)</f>
        <v>-</v>
      </c>
      <c r="E190" s="66"/>
      <c r="F190" s="64"/>
      <c r="G190" s="64"/>
      <c r="H190" s="64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</row>
    <row r="191" spans="1:26" ht="15" customHeight="1" x14ac:dyDescent="0.3">
      <c r="A191" s="64"/>
      <c r="B191" s="64"/>
      <c r="C191" s="65"/>
      <c r="D191" s="63" t="str">
        <f>IF(Athletes!$C191=0,"-",Data!$D$1-Athletes!$C191)</f>
        <v>-</v>
      </c>
      <c r="E191" s="66"/>
      <c r="F191" s="64"/>
      <c r="G191" s="64"/>
      <c r="H191" s="64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</row>
    <row r="192" spans="1:26" ht="15" customHeight="1" x14ac:dyDescent="0.3">
      <c r="A192" s="64"/>
      <c r="B192" s="64"/>
      <c r="C192" s="65"/>
      <c r="D192" s="63" t="str">
        <f>IF(Athletes!$C192=0,"-",Data!$D$1-Athletes!$C192)</f>
        <v>-</v>
      </c>
      <c r="E192" s="66"/>
      <c r="F192" s="64"/>
      <c r="G192" s="64"/>
      <c r="H192" s="64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</row>
    <row r="193" spans="1:26" ht="15" customHeight="1" x14ac:dyDescent="0.3">
      <c r="A193" s="64"/>
      <c r="B193" s="64"/>
      <c r="C193" s="65"/>
      <c r="D193" s="63" t="str">
        <f>IF(Athletes!$C193=0,"-",Data!$D$1-Athletes!$C193)</f>
        <v>-</v>
      </c>
      <c r="E193" s="66"/>
      <c r="F193" s="64"/>
      <c r="G193" s="64"/>
      <c r="H193" s="64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 ht="15" customHeight="1" x14ac:dyDescent="0.3">
      <c r="A194" s="64"/>
      <c r="B194" s="64"/>
      <c r="C194" s="65"/>
      <c r="D194" s="63" t="str">
        <f>IF(Athletes!$C194=0,"-",Data!$D$1-Athletes!$C194)</f>
        <v>-</v>
      </c>
      <c r="E194" s="66"/>
      <c r="F194" s="64"/>
      <c r="G194" s="64"/>
      <c r="H194" s="64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 ht="15" customHeight="1" x14ac:dyDescent="0.3">
      <c r="A195" s="64"/>
      <c r="B195" s="64"/>
      <c r="C195" s="65"/>
      <c r="D195" s="63" t="str">
        <f>IF(Athletes!$C195=0,"-",Data!$D$1-Athletes!$C195)</f>
        <v>-</v>
      </c>
      <c r="E195" s="66"/>
      <c r="F195" s="64"/>
      <c r="G195" s="64"/>
      <c r="H195" s="64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</row>
    <row r="196" spans="1:26" ht="15" customHeight="1" x14ac:dyDescent="0.3">
      <c r="A196" s="64"/>
      <c r="B196" s="64"/>
      <c r="C196" s="65"/>
      <c r="D196" s="63" t="str">
        <f>IF(Athletes!$C196=0,"-",Data!$D$1-Athletes!$C196)</f>
        <v>-</v>
      </c>
      <c r="E196" s="66"/>
      <c r="F196" s="64"/>
      <c r="G196" s="64"/>
      <c r="H196" s="64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</row>
    <row r="197" spans="1:26" ht="15" customHeight="1" x14ac:dyDescent="0.3">
      <c r="A197" s="64"/>
      <c r="B197" s="64"/>
      <c r="C197" s="65"/>
      <c r="D197" s="63" t="str">
        <f>IF(Athletes!$C197=0,"-",Data!$D$1-Athletes!$C197)</f>
        <v>-</v>
      </c>
      <c r="E197" s="66"/>
      <c r="F197" s="64"/>
      <c r="G197" s="64"/>
      <c r="H197" s="64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</row>
    <row r="198" spans="1:26" ht="15" customHeight="1" x14ac:dyDescent="0.3">
      <c r="A198" s="64"/>
      <c r="B198" s="64"/>
      <c r="C198" s="65"/>
      <c r="D198" s="63" t="str">
        <f>IF(Athletes!$C198=0,"-",Data!$D$1-Athletes!$C198)</f>
        <v>-</v>
      </c>
      <c r="E198" s="66"/>
      <c r="F198" s="64"/>
      <c r="G198" s="64"/>
      <c r="H198" s="64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</row>
    <row r="199" spans="1:26" ht="15" customHeight="1" x14ac:dyDescent="0.3">
      <c r="A199" s="64"/>
      <c r="B199" s="64"/>
      <c r="C199" s="65"/>
      <c r="D199" s="63" t="str">
        <f>IF(Athletes!$C199=0,"-",Data!$D$1-Athletes!$C199)</f>
        <v>-</v>
      </c>
      <c r="E199" s="66"/>
      <c r="F199" s="64"/>
      <c r="G199" s="64"/>
      <c r="H199" s="64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</row>
    <row r="200" spans="1:26" ht="15" customHeight="1" x14ac:dyDescent="0.3">
      <c r="A200" s="64"/>
      <c r="B200" s="64"/>
      <c r="C200" s="65"/>
      <c r="D200" s="63" t="str">
        <f>IF(Athletes!$C200=0,"-",Data!$D$1-Athletes!$C200)</f>
        <v>-</v>
      </c>
      <c r="E200" s="66"/>
      <c r="F200" s="64"/>
      <c r="G200" s="64"/>
      <c r="H200" s="64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</row>
    <row r="201" spans="1:26" ht="15" customHeight="1" x14ac:dyDescent="0.3">
      <c r="A201" s="64"/>
      <c r="B201" s="64"/>
      <c r="C201" s="65"/>
      <c r="D201" s="63" t="str">
        <f>IF(Athletes!$C201=0,"-",Data!$D$1-Athletes!$C201)</f>
        <v>-</v>
      </c>
      <c r="E201" s="66"/>
      <c r="F201" s="64"/>
      <c r="G201" s="64"/>
      <c r="H201" s="64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</row>
    <row r="202" spans="1:26" ht="15" customHeight="1" x14ac:dyDescent="0.3">
      <c r="A202" s="64"/>
      <c r="B202" s="64"/>
      <c r="C202" s="65"/>
      <c r="D202" s="63" t="str">
        <f>IF(Athletes!$C202=0,"-",Data!$D$1-Athletes!$C202)</f>
        <v>-</v>
      </c>
      <c r="E202" s="66"/>
      <c r="F202" s="64"/>
      <c r="G202" s="64"/>
      <c r="H202" s="64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</row>
    <row r="203" spans="1:26" ht="15" customHeight="1" x14ac:dyDescent="0.3">
      <c r="A203" s="64"/>
      <c r="B203" s="64"/>
      <c r="C203" s="65"/>
      <c r="D203" s="63" t="str">
        <f>IF(Athletes!$C203=0,"-",Data!$D$1-Athletes!$C203)</f>
        <v>-</v>
      </c>
      <c r="E203" s="66"/>
      <c r="F203" s="64"/>
      <c r="G203" s="64"/>
      <c r="H203" s="64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</row>
    <row r="204" spans="1:26" ht="15" customHeight="1" x14ac:dyDescent="0.3">
      <c r="A204" s="64"/>
      <c r="B204" s="64"/>
      <c r="C204" s="65"/>
      <c r="D204" s="63" t="str">
        <f>IF(Athletes!$C204=0,"-",Data!$D$1-Athletes!$C204)</f>
        <v>-</v>
      </c>
      <c r="E204" s="66"/>
      <c r="F204" s="64"/>
      <c r="G204" s="64"/>
      <c r="H204" s="64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</row>
    <row r="205" spans="1:26" ht="15" customHeight="1" x14ac:dyDescent="0.3">
      <c r="A205" s="64"/>
      <c r="B205" s="64"/>
      <c r="C205" s="65"/>
      <c r="D205" s="63" t="str">
        <f>IF(Athletes!$C205=0,"-",Data!$D$1-Athletes!$C205)</f>
        <v>-</v>
      </c>
      <c r="E205" s="66"/>
      <c r="F205" s="64"/>
      <c r="G205" s="64"/>
      <c r="H205" s="64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 ht="15" customHeight="1" x14ac:dyDescent="0.3">
      <c r="A206" s="64"/>
      <c r="B206" s="64"/>
      <c r="C206" s="65"/>
      <c r="D206" s="63" t="str">
        <f>IF(Athletes!$C206=0,"-",Data!$D$1-Athletes!$C206)</f>
        <v>-</v>
      </c>
      <c r="E206" s="66"/>
      <c r="F206" s="64"/>
      <c r="G206" s="64"/>
      <c r="H206" s="64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 ht="15" customHeight="1" x14ac:dyDescent="0.3">
      <c r="A207" s="64"/>
      <c r="B207" s="64"/>
      <c r="C207" s="65"/>
      <c r="D207" s="63" t="str">
        <f>IF(Athletes!$C207=0,"-",Data!$D$1-Athletes!$C207)</f>
        <v>-</v>
      </c>
      <c r="E207" s="66"/>
      <c r="F207" s="64"/>
      <c r="G207" s="64"/>
      <c r="H207" s="64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</row>
    <row r="208" spans="1:26" ht="15" customHeight="1" x14ac:dyDescent="0.3">
      <c r="A208" s="64"/>
      <c r="B208" s="64"/>
      <c r="C208" s="65"/>
      <c r="D208" s="63" t="str">
        <f>IF(Athletes!$C208=0,"-",Data!$D$1-Athletes!$C208)</f>
        <v>-</v>
      </c>
      <c r="E208" s="66"/>
      <c r="F208" s="64"/>
      <c r="G208" s="64"/>
      <c r="H208" s="64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</row>
    <row r="209" spans="1:26" ht="15" customHeight="1" x14ac:dyDescent="0.3">
      <c r="A209" s="64"/>
      <c r="B209" s="64"/>
      <c r="C209" s="65"/>
      <c r="D209" s="63" t="str">
        <f>IF(Athletes!$C209=0,"-",Data!$D$1-Athletes!$C209)</f>
        <v>-</v>
      </c>
      <c r="E209" s="66"/>
      <c r="F209" s="64"/>
      <c r="G209" s="64"/>
      <c r="H209" s="64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</row>
    <row r="210" spans="1:26" ht="15" customHeight="1" x14ac:dyDescent="0.3">
      <c r="A210" s="64"/>
      <c r="B210" s="64"/>
      <c r="C210" s="65"/>
      <c r="D210" s="63" t="str">
        <f>IF(Athletes!$C210=0,"-",Data!$D$1-Athletes!$C210)</f>
        <v>-</v>
      </c>
      <c r="E210" s="66"/>
      <c r="F210" s="64"/>
      <c r="G210" s="64"/>
      <c r="H210" s="64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</row>
    <row r="211" spans="1:26" ht="15" customHeight="1" x14ac:dyDescent="0.3">
      <c r="A211" s="64"/>
      <c r="B211" s="64"/>
      <c r="C211" s="65"/>
      <c r="D211" s="63" t="str">
        <f>IF(Athletes!$C211=0,"-",Data!$D$1-Athletes!$C211)</f>
        <v>-</v>
      </c>
      <c r="E211" s="66"/>
      <c r="F211" s="64"/>
      <c r="G211" s="64"/>
      <c r="H211" s="64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</row>
    <row r="212" spans="1:26" ht="15" customHeight="1" x14ac:dyDescent="0.3">
      <c r="A212" s="64"/>
      <c r="B212" s="64"/>
      <c r="C212" s="65"/>
      <c r="D212" s="63" t="str">
        <f>IF(Athletes!$C212=0,"-",Data!$D$1-Athletes!$C212)</f>
        <v>-</v>
      </c>
      <c r="E212" s="66"/>
      <c r="F212" s="64"/>
      <c r="G212" s="64"/>
      <c r="H212" s="64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</row>
    <row r="213" spans="1:26" ht="15" customHeight="1" x14ac:dyDescent="0.3">
      <c r="A213" s="64"/>
      <c r="B213" s="64"/>
      <c r="C213" s="65"/>
      <c r="D213" s="63" t="str">
        <f>IF(Athletes!$C213=0,"-",Data!$D$1-Athletes!$C213)</f>
        <v>-</v>
      </c>
      <c r="E213" s="66"/>
      <c r="F213" s="64"/>
      <c r="G213" s="64"/>
      <c r="H213" s="64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</row>
    <row r="214" spans="1:26" ht="15" customHeight="1" x14ac:dyDescent="0.3">
      <c r="A214" s="64"/>
      <c r="B214" s="64"/>
      <c r="C214" s="65"/>
      <c r="D214" s="63" t="str">
        <f>IF(Athletes!$C214=0,"-",Data!$D$1-Athletes!$C214)</f>
        <v>-</v>
      </c>
      <c r="E214" s="66"/>
      <c r="F214" s="64"/>
      <c r="G214" s="64"/>
      <c r="H214" s="64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</row>
    <row r="215" spans="1:26" ht="15" customHeight="1" x14ac:dyDescent="0.3">
      <c r="A215" s="64"/>
      <c r="B215" s="64"/>
      <c r="C215" s="65"/>
      <c r="D215" s="63" t="str">
        <f>IF(Athletes!$C215=0,"-",Data!$D$1-Athletes!$C215)</f>
        <v>-</v>
      </c>
      <c r="E215" s="66"/>
      <c r="F215" s="64"/>
      <c r="G215" s="64"/>
      <c r="H215" s="64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</row>
    <row r="216" spans="1:26" ht="15" customHeight="1" x14ac:dyDescent="0.3">
      <c r="A216" s="64"/>
      <c r="B216" s="64"/>
      <c r="C216" s="65"/>
      <c r="D216" s="63" t="str">
        <f>IF(Athletes!$C216=0,"-",Data!$D$1-Athletes!$C216)</f>
        <v>-</v>
      </c>
      <c r="E216" s="66"/>
      <c r="F216" s="64"/>
      <c r="G216" s="64"/>
      <c r="H216" s="64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</row>
    <row r="217" spans="1:26" ht="15" customHeight="1" x14ac:dyDescent="0.3">
      <c r="A217" s="64"/>
      <c r="B217" s="64"/>
      <c r="C217" s="65"/>
      <c r="D217" s="63" t="str">
        <f>IF(Athletes!$C217=0,"-",Data!$D$1-Athletes!$C217)</f>
        <v>-</v>
      </c>
      <c r="E217" s="66"/>
      <c r="F217" s="64"/>
      <c r="G217" s="64"/>
      <c r="H217" s="64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ht="15" customHeight="1" x14ac:dyDescent="0.3">
      <c r="A218" s="64"/>
      <c r="B218" s="64"/>
      <c r="C218" s="65"/>
      <c r="D218" s="63" t="str">
        <f>IF(Athletes!$C218=0,"-",Data!$D$1-Athletes!$C218)</f>
        <v>-</v>
      </c>
      <c r="E218" s="66"/>
      <c r="F218" s="64"/>
      <c r="G218" s="64"/>
      <c r="H218" s="64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ht="15" customHeight="1" x14ac:dyDescent="0.3">
      <c r="A219" s="64"/>
      <c r="B219" s="64"/>
      <c r="C219" s="65"/>
      <c r="D219" s="63" t="str">
        <f>IF(Athletes!$C219=0,"-",Data!$D$1-Athletes!$C219)</f>
        <v>-</v>
      </c>
      <c r="E219" s="66"/>
      <c r="F219" s="64"/>
      <c r="G219" s="64"/>
      <c r="H219" s="64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ht="15" customHeight="1" x14ac:dyDescent="0.3">
      <c r="A220" s="64"/>
      <c r="B220" s="64"/>
      <c r="C220" s="65"/>
      <c r="D220" s="63" t="str">
        <f>IF(Athletes!$C220=0,"-",Data!$D$1-Athletes!$C220)</f>
        <v>-</v>
      </c>
      <c r="E220" s="66"/>
      <c r="F220" s="64"/>
      <c r="G220" s="64"/>
      <c r="H220" s="64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 ht="15" customHeight="1" x14ac:dyDescent="0.3">
      <c r="A221" s="64"/>
      <c r="B221" s="64"/>
      <c r="C221" s="65"/>
      <c r="D221" s="63" t="str">
        <f>IF(Athletes!$C221=0,"-",Data!$D$1-Athletes!$C221)</f>
        <v>-</v>
      </c>
      <c r="E221" s="66"/>
      <c r="F221" s="64"/>
      <c r="G221" s="64"/>
      <c r="H221" s="64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22" spans="1:26" ht="15" customHeight="1" x14ac:dyDescent="0.3">
      <c r="A222" s="64"/>
      <c r="B222" s="64"/>
      <c r="C222" s="65"/>
      <c r="D222" s="63" t="str">
        <f>IF(Athletes!$C222=0,"-",Data!$D$1-Athletes!$C222)</f>
        <v>-</v>
      </c>
      <c r="E222" s="66"/>
      <c r="F222" s="64"/>
      <c r="G222" s="64"/>
      <c r="H222" s="64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</row>
    <row r="223" spans="1:26" ht="15" customHeight="1" x14ac:dyDescent="0.3">
      <c r="A223" s="64"/>
      <c r="B223" s="64"/>
      <c r="C223" s="65"/>
      <c r="D223" s="63" t="str">
        <f>IF(Athletes!$C223=0,"-",Data!$D$1-Athletes!$C223)</f>
        <v>-</v>
      </c>
      <c r="E223" s="66"/>
      <c r="F223" s="64"/>
      <c r="G223" s="64"/>
      <c r="H223" s="64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</row>
    <row r="224" spans="1:26" ht="15" customHeight="1" x14ac:dyDescent="0.3">
      <c r="A224" s="64"/>
      <c r="B224" s="64"/>
      <c r="C224" s="65"/>
      <c r="D224" s="63" t="str">
        <f>IF(Athletes!$C224=0,"-",Data!$D$1-Athletes!$C224)</f>
        <v>-</v>
      </c>
      <c r="E224" s="66"/>
      <c r="F224" s="64"/>
      <c r="G224" s="64"/>
      <c r="H224" s="64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</row>
    <row r="225" spans="1:26" ht="15" customHeight="1" x14ac:dyDescent="0.3">
      <c r="A225" s="64"/>
      <c r="B225" s="64"/>
      <c r="C225" s="65"/>
      <c r="D225" s="63" t="str">
        <f>IF(Athletes!$C225=0,"-",Data!$D$1-Athletes!$C225)</f>
        <v>-</v>
      </c>
      <c r="E225" s="66"/>
      <c r="F225" s="64"/>
      <c r="G225" s="64"/>
      <c r="H225" s="64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 ht="15" customHeight="1" x14ac:dyDescent="0.3">
      <c r="A226" s="64"/>
      <c r="B226" s="64"/>
      <c r="C226" s="65"/>
      <c r="D226" s="63" t="str">
        <f>IF(Athletes!$C226=0,"-",Data!$D$1-Athletes!$C226)</f>
        <v>-</v>
      </c>
      <c r="E226" s="66"/>
      <c r="F226" s="64"/>
      <c r="G226" s="64"/>
      <c r="H226" s="64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</row>
    <row r="227" spans="1:26" ht="15" customHeight="1" x14ac:dyDescent="0.3">
      <c r="A227" s="64"/>
      <c r="B227" s="64"/>
      <c r="C227" s="65"/>
      <c r="D227" s="63" t="str">
        <f>IF(Athletes!$C227=0,"-",Data!$D$1-Athletes!$C227)</f>
        <v>-</v>
      </c>
      <c r="E227" s="66"/>
      <c r="F227" s="64"/>
      <c r="G227" s="64"/>
      <c r="H227" s="64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</row>
    <row r="228" spans="1:26" ht="15" customHeight="1" x14ac:dyDescent="0.3">
      <c r="A228" s="64"/>
      <c r="B228" s="64"/>
      <c r="C228" s="65"/>
      <c r="D228" s="63" t="str">
        <f>IF(Athletes!$C228=0,"-",Data!$D$1-Athletes!$C228)</f>
        <v>-</v>
      </c>
      <c r="E228" s="66"/>
      <c r="F228" s="64"/>
      <c r="G228" s="64"/>
      <c r="H228" s="64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</row>
    <row r="229" spans="1:26" ht="15" customHeight="1" x14ac:dyDescent="0.3">
      <c r="A229" s="64"/>
      <c r="B229" s="64"/>
      <c r="C229" s="65"/>
      <c r="D229" s="63" t="str">
        <f>IF(Athletes!$C229=0,"-",Data!$D$1-Athletes!$C229)</f>
        <v>-</v>
      </c>
      <c r="E229" s="66"/>
      <c r="F229" s="64"/>
      <c r="G229" s="64"/>
      <c r="H229" s="64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</row>
    <row r="230" spans="1:26" ht="15" customHeight="1" x14ac:dyDescent="0.3">
      <c r="A230" s="64"/>
      <c r="B230" s="64"/>
      <c r="C230" s="65"/>
      <c r="D230" s="63" t="str">
        <f>IF(Athletes!$C230=0,"-",Data!$D$1-Athletes!$C230)</f>
        <v>-</v>
      </c>
      <c r="E230" s="66"/>
      <c r="F230" s="64"/>
      <c r="G230" s="64"/>
      <c r="H230" s="64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 ht="15" customHeight="1" x14ac:dyDescent="0.3">
      <c r="A231" s="64"/>
      <c r="B231" s="64"/>
      <c r="C231" s="65"/>
      <c r="D231" s="63" t="str">
        <f>IF(Athletes!$C231=0,"-",Data!$D$1-Athletes!$C231)</f>
        <v>-</v>
      </c>
      <c r="E231" s="66"/>
      <c r="F231" s="64"/>
      <c r="G231" s="64"/>
      <c r="H231" s="64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ht="15" customHeight="1" x14ac:dyDescent="0.3">
      <c r="A232" s="64"/>
      <c r="B232" s="64"/>
      <c r="C232" s="65"/>
      <c r="D232" s="63" t="str">
        <f>IF(Athletes!$C232=0,"-",Data!$D$1-Athletes!$C232)</f>
        <v>-</v>
      </c>
      <c r="E232" s="66"/>
      <c r="F232" s="64"/>
      <c r="G232" s="64"/>
      <c r="H232" s="64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 ht="15" customHeight="1" x14ac:dyDescent="0.3">
      <c r="A233" s="64"/>
      <c r="B233" s="64"/>
      <c r="C233" s="65"/>
      <c r="D233" s="63" t="str">
        <f>IF(Athletes!$C233=0,"-",Data!$D$1-Athletes!$C233)</f>
        <v>-</v>
      </c>
      <c r="E233" s="66"/>
      <c r="F233" s="64"/>
      <c r="G233" s="64"/>
      <c r="H233" s="64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 ht="15" customHeight="1" x14ac:dyDescent="0.3">
      <c r="A234" s="64"/>
      <c r="B234" s="64"/>
      <c r="C234" s="65"/>
      <c r="D234" s="63" t="str">
        <f>IF(Athletes!$C234=0,"-",Data!$D$1-Athletes!$C234)</f>
        <v>-</v>
      </c>
      <c r="E234" s="66"/>
      <c r="F234" s="64"/>
      <c r="G234" s="64"/>
      <c r="H234" s="64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 ht="15" customHeight="1" x14ac:dyDescent="0.3">
      <c r="A235" s="64"/>
      <c r="B235" s="64"/>
      <c r="C235" s="65"/>
      <c r="D235" s="63" t="str">
        <f>IF(Athletes!$C235=0,"-",Data!$D$1-Athletes!$C235)</f>
        <v>-</v>
      </c>
      <c r="E235" s="66"/>
      <c r="F235" s="64"/>
      <c r="G235" s="64"/>
      <c r="H235" s="64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 ht="15" customHeight="1" x14ac:dyDescent="0.3">
      <c r="A236" s="64"/>
      <c r="B236" s="64"/>
      <c r="C236" s="65"/>
      <c r="D236" s="63" t="str">
        <f>IF(Athletes!$C236=0,"-",Data!$D$1-Athletes!$C236)</f>
        <v>-</v>
      </c>
      <c r="E236" s="66"/>
      <c r="F236" s="64"/>
      <c r="G236" s="64"/>
      <c r="H236" s="64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 ht="15" customHeight="1" x14ac:dyDescent="0.3">
      <c r="A237" s="64"/>
      <c r="B237" s="64"/>
      <c r="C237" s="65"/>
      <c r="D237" s="63" t="str">
        <f>IF(Athletes!$C237=0,"-",Data!$D$1-Athletes!$C237)</f>
        <v>-</v>
      </c>
      <c r="E237" s="66"/>
      <c r="F237" s="64"/>
      <c r="G237" s="64"/>
      <c r="H237" s="64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 ht="15" customHeight="1" x14ac:dyDescent="0.3">
      <c r="A238" s="64"/>
      <c r="B238" s="64"/>
      <c r="C238" s="65"/>
      <c r="D238" s="63" t="str">
        <f>IF(Athletes!$C238=0,"-",Data!$D$1-Athletes!$C238)</f>
        <v>-</v>
      </c>
      <c r="E238" s="66"/>
      <c r="F238" s="64"/>
      <c r="G238" s="64"/>
      <c r="H238" s="64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 ht="15" customHeight="1" x14ac:dyDescent="0.3">
      <c r="A239" s="64"/>
      <c r="B239" s="64"/>
      <c r="C239" s="65"/>
      <c r="D239" s="63" t="str">
        <f>IF(Athletes!$C239=0,"-",Data!$D$1-Athletes!$C239)</f>
        <v>-</v>
      </c>
      <c r="E239" s="66"/>
      <c r="F239" s="64"/>
      <c r="G239" s="64"/>
      <c r="H239" s="64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 ht="15" customHeight="1" x14ac:dyDescent="0.3">
      <c r="A240" s="64"/>
      <c r="B240" s="64"/>
      <c r="C240" s="65"/>
      <c r="D240" s="63" t="str">
        <f>IF(Athletes!$C240=0,"-",Data!$D$1-Athletes!$C240)</f>
        <v>-</v>
      </c>
      <c r="E240" s="66"/>
      <c r="F240" s="64"/>
      <c r="G240" s="64"/>
      <c r="H240" s="64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 ht="15" customHeight="1" x14ac:dyDescent="0.3">
      <c r="A241" s="64"/>
      <c r="B241" s="64"/>
      <c r="C241" s="65"/>
      <c r="D241" s="63" t="str">
        <f>IF(Athletes!$C241=0,"-",Data!$D$1-Athletes!$C241)</f>
        <v>-</v>
      </c>
      <c r="E241" s="66"/>
      <c r="F241" s="64"/>
      <c r="G241" s="64"/>
      <c r="H241" s="64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 ht="15" customHeight="1" x14ac:dyDescent="0.3">
      <c r="A242" s="64"/>
      <c r="B242" s="64"/>
      <c r="C242" s="65"/>
      <c r="D242" s="63" t="str">
        <f>IF(Athletes!$C242=0,"-",Data!$D$1-Athletes!$C242)</f>
        <v>-</v>
      </c>
      <c r="E242" s="66"/>
      <c r="F242" s="64"/>
      <c r="G242" s="64"/>
      <c r="H242" s="64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 ht="15" customHeight="1" x14ac:dyDescent="0.3">
      <c r="A243" s="64"/>
      <c r="B243" s="64"/>
      <c r="C243" s="65"/>
      <c r="D243" s="63" t="str">
        <f>IF(Athletes!$C243=0,"-",Data!$D$1-Athletes!$C243)</f>
        <v>-</v>
      </c>
      <c r="E243" s="66"/>
      <c r="F243" s="64"/>
      <c r="G243" s="64"/>
      <c r="H243" s="64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 ht="15" customHeight="1" x14ac:dyDescent="0.3">
      <c r="A244" s="64"/>
      <c r="B244" s="64"/>
      <c r="C244" s="65"/>
      <c r="D244" s="63" t="str">
        <f>IF(Athletes!$C244=0,"-",Data!$D$1-Athletes!$C244)</f>
        <v>-</v>
      </c>
      <c r="E244" s="66"/>
      <c r="F244" s="64"/>
      <c r="G244" s="64"/>
      <c r="H244" s="64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 ht="15" customHeight="1" x14ac:dyDescent="0.3">
      <c r="A245" s="64"/>
      <c r="B245" s="64"/>
      <c r="C245" s="65"/>
      <c r="D245" s="63" t="str">
        <f>IF(Athletes!$C245=0,"-",Data!$D$1-Athletes!$C245)</f>
        <v>-</v>
      </c>
      <c r="E245" s="66"/>
      <c r="F245" s="64"/>
      <c r="G245" s="64"/>
      <c r="H245" s="64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 ht="15" customHeight="1" x14ac:dyDescent="0.3">
      <c r="A246" s="64"/>
      <c r="B246" s="64"/>
      <c r="C246" s="65"/>
      <c r="D246" s="63" t="str">
        <f>IF(Athletes!$C246=0,"-",Data!$D$1-Athletes!$C246)</f>
        <v>-</v>
      </c>
      <c r="E246" s="66"/>
      <c r="F246" s="64"/>
      <c r="G246" s="64"/>
      <c r="H246" s="64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ht="15" customHeight="1" x14ac:dyDescent="0.3">
      <c r="A247" s="64"/>
      <c r="B247" s="64"/>
      <c r="C247" s="65"/>
      <c r="D247" s="63" t="str">
        <f>IF(Athletes!$C247=0,"-",Data!$D$1-Athletes!$C247)</f>
        <v>-</v>
      </c>
      <c r="E247" s="66"/>
      <c r="F247" s="64"/>
      <c r="G247" s="64"/>
      <c r="H247" s="64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 ht="15" customHeight="1" x14ac:dyDescent="0.3">
      <c r="A248" s="64"/>
      <c r="B248" s="64"/>
      <c r="C248" s="65"/>
      <c r="D248" s="63" t="str">
        <f>IF(Athletes!$C248=0,"-",Data!$D$1-Athletes!$C248)</f>
        <v>-</v>
      </c>
      <c r="E248" s="66"/>
      <c r="F248" s="64"/>
      <c r="G248" s="64"/>
      <c r="H248" s="64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 ht="15" customHeight="1" x14ac:dyDescent="0.3">
      <c r="A249" s="64"/>
      <c r="B249" s="64"/>
      <c r="C249" s="65"/>
      <c r="D249" s="63" t="str">
        <f>IF(Athletes!$C249=0,"-",Data!$D$1-Athletes!$C249)</f>
        <v>-</v>
      </c>
      <c r="E249" s="66"/>
      <c r="F249" s="64"/>
      <c r="G249" s="64"/>
      <c r="H249" s="64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 ht="15" customHeight="1" x14ac:dyDescent="0.3">
      <c r="A250" s="64"/>
      <c r="B250" s="64"/>
      <c r="C250" s="65"/>
      <c r="D250" s="63" t="str">
        <f>IF(Athletes!$C250=0,"-",Data!$D$1-Athletes!$C250)</f>
        <v>-</v>
      </c>
      <c r="E250" s="66"/>
      <c r="F250" s="64"/>
      <c r="G250" s="64"/>
      <c r="H250" s="64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</row>
    <row r="251" spans="1:26" ht="15" customHeight="1" x14ac:dyDescent="0.3">
      <c r="A251" s="64"/>
      <c r="B251" s="64"/>
      <c r="C251" s="65"/>
      <c r="D251" s="63" t="str">
        <f>IF(Athletes!$C251=0,"-",Data!$D$1-Athletes!$C251)</f>
        <v>-</v>
      </c>
      <c r="E251" s="66"/>
      <c r="F251" s="64"/>
      <c r="G251" s="64"/>
      <c r="H251" s="64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</row>
    <row r="252" spans="1:26" ht="15" customHeight="1" x14ac:dyDescent="0.3">
      <c r="A252" s="64"/>
      <c r="B252" s="64"/>
      <c r="C252" s="65"/>
      <c r="D252" s="63" t="str">
        <f>IF(Athletes!$C252=0,"-",Data!$D$1-Athletes!$C252)</f>
        <v>-</v>
      </c>
      <c r="E252" s="66"/>
      <c r="F252" s="64"/>
      <c r="G252" s="64"/>
      <c r="H252" s="64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</row>
    <row r="253" spans="1:26" ht="15" customHeight="1" x14ac:dyDescent="0.3">
      <c r="A253" s="64"/>
      <c r="B253" s="64"/>
      <c r="C253" s="65"/>
      <c r="D253" s="63" t="str">
        <f>IF(Athletes!$C253=0,"-",Data!$D$1-Athletes!$C253)</f>
        <v>-</v>
      </c>
      <c r="E253" s="66"/>
      <c r="F253" s="64"/>
      <c r="G253" s="64"/>
      <c r="H253" s="64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</row>
    <row r="254" spans="1:26" ht="15" customHeight="1" x14ac:dyDescent="0.3">
      <c r="A254" s="64"/>
      <c r="B254" s="64"/>
      <c r="C254" s="65"/>
      <c r="D254" s="63" t="str">
        <f>IF(Athletes!$C254=0,"-",Data!$D$1-Athletes!$C254)</f>
        <v>-</v>
      </c>
      <c r="E254" s="66"/>
      <c r="F254" s="64"/>
      <c r="G254" s="64"/>
      <c r="H254" s="64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</row>
    <row r="255" spans="1:26" ht="15" customHeight="1" x14ac:dyDescent="0.3">
      <c r="A255" s="64"/>
      <c r="B255" s="64"/>
      <c r="C255" s="65"/>
      <c r="D255" s="63" t="str">
        <f>IF(Athletes!$C255=0,"-",Data!$D$1-Athletes!$C255)</f>
        <v>-</v>
      </c>
      <c r="E255" s="66"/>
      <c r="F255" s="64"/>
      <c r="G255" s="64"/>
      <c r="H255" s="64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</row>
    <row r="256" spans="1:26" ht="15" customHeight="1" x14ac:dyDescent="0.3">
      <c r="A256" s="64"/>
      <c r="B256" s="64"/>
      <c r="C256" s="65"/>
      <c r="D256" s="63" t="str">
        <f>IF(Athletes!$C256=0,"-",Data!$D$1-Athletes!$C256)</f>
        <v>-</v>
      </c>
      <c r="E256" s="66"/>
      <c r="F256" s="64"/>
      <c r="G256" s="64"/>
      <c r="H256" s="64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</row>
    <row r="257" spans="1:26" ht="15" customHeight="1" x14ac:dyDescent="0.3">
      <c r="A257" s="64"/>
      <c r="B257" s="64"/>
      <c r="C257" s="65"/>
      <c r="D257" s="63" t="str">
        <f>IF(Athletes!$C257=0,"-",Data!$D$1-Athletes!$C257)</f>
        <v>-</v>
      </c>
      <c r="E257" s="66"/>
      <c r="F257" s="64"/>
      <c r="G257" s="64"/>
      <c r="H257" s="64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</row>
    <row r="258" spans="1:26" ht="15" customHeight="1" x14ac:dyDescent="0.3">
      <c r="A258" s="64"/>
      <c r="B258" s="64"/>
      <c r="C258" s="65"/>
      <c r="D258" s="63" t="str">
        <f>IF(Athletes!$C258=0,"-",Data!$D$1-Athletes!$C258)</f>
        <v>-</v>
      </c>
      <c r="E258" s="66"/>
      <c r="F258" s="64"/>
      <c r="G258" s="64"/>
      <c r="H258" s="64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</row>
    <row r="259" spans="1:26" ht="15" customHeight="1" x14ac:dyDescent="0.3">
      <c r="A259" s="64"/>
      <c r="B259" s="64"/>
      <c r="C259" s="65"/>
      <c r="D259" s="63" t="str">
        <f>IF(Athletes!$C259=0,"-",Data!$D$1-Athletes!$C259)</f>
        <v>-</v>
      </c>
      <c r="E259" s="66"/>
      <c r="F259" s="64"/>
      <c r="G259" s="64"/>
      <c r="H259" s="64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</row>
    <row r="260" spans="1:26" ht="15" customHeight="1" x14ac:dyDescent="0.3">
      <c r="A260" s="64"/>
      <c r="B260" s="64"/>
      <c r="C260" s="65"/>
      <c r="D260" s="63" t="str">
        <f>IF(Athletes!$C260=0,"-",Data!$D$1-Athletes!$C260)</f>
        <v>-</v>
      </c>
      <c r="E260" s="66"/>
      <c r="F260" s="64"/>
      <c r="G260" s="64"/>
      <c r="H260" s="64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</row>
    <row r="261" spans="1:26" ht="15" customHeight="1" x14ac:dyDescent="0.3">
      <c r="A261" s="64"/>
      <c r="B261" s="64"/>
      <c r="C261" s="65"/>
      <c r="D261" s="63" t="str">
        <f>IF(Athletes!$C261=0,"-",Data!$D$1-Athletes!$C261)</f>
        <v>-</v>
      </c>
      <c r="E261" s="66"/>
      <c r="F261" s="64"/>
      <c r="G261" s="64"/>
      <c r="H261" s="64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</row>
    <row r="262" spans="1:26" ht="15" customHeight="1" x14ac:dyDescent="0.3">
      <c r="A262" s="64"/>
      <c r="B262" s="64"/>
      <c r="C262" s="65"/>
      <c r="D262" s="63" t="str">
        <f>IF(Athletes!$C262=0,"-",Data!$D$1-Athletes!$C262)</f>
        <v>-</v>
      </c>
      <c r="E262" s="66"/>
      <c r="F262" s="64"/>
      <c r="G262" s="64"/>
      <c r="H262" s="64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</row>
    <row r="263" spans="1:26" ht="15" customHeight="1" x14ac:dyDescent="0.3">
      <c r="A263" s="64"/>
      <c r="B263" s="64"/>
      <c r="C263" s="65"/>
      <c r="D263" s="63" t="str">
        <f>IF(Athletes!$C263=0,"-",Data!$D$1-Athletes!$C263)</f>
        <v>-</v>
      </c>
      <c r="E263" s="66"/>
      <c r="F263" s="64"/>
      <c r="G263" s="64"/>
      <c r="H263" s="64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</row>
    <row r="264" spans="1:26" ht="15" customHeight="1" x14ac:dyDescent="0.3">
      <c r="A264" s="64"/>
      <c r="B264" s="64"/>
      <c r="C264" s="65"/>
      <c r="D264" s="63" t="str">
        <f>IF(Athletes!$C264=0,"-",Data!$D$1-Athletes!$C264)</f>
        <v>-</v>
      </c>
      <c r="E264" s="66"/>
      <c r="F264" s="64"/>
      <c r="G264" s="64"/>
      <c r="H264" s="64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 ht="15" customHeight="1" x14ac:dyDescent="0.3">
      <c r="A265" s="64"/>
      <c r="B265" s="64"/>
      <c r="C265" s="65"/>
      <c r="D265" s="63" t="str">
        <f>IF(Athletes!$C265=0,"-",Data!$D$1-Athletes!$C265)</f>
        <v>-</v>
      </c>
      <c r="E265" s="66"/>
      <c r="F265" s="64"/>
      <c r="G265" s="64"/>
      <c r="H265" s="64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 ht="15" customHeight="1" x14ac:dyDescent="0.3">
      <c r="A266" s="64"/>
      <c r="B266" s="64"/>
      <c r="C266" s="65"/>
      <c r="D266" s="63" t="str">
        <f>IF(Athletes!$C266=0,"-",Data!$D$1-Athletes!$C266)</f>
        <v>-</v>
      </c>
      <c r="E266" s="66"/>
      <c r="F266" s="64"/>
      <c r="G266" s="64"/>
      <c r="H266" s="64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</row>
    <row r="267" spans="1:26" ht="15" customHeight="1" x14ac:dyDescent="0.3">
      <c r="A267" s="64"/>
      <c r="B267" s="64"/>
      <c r="C267" s="65"/>
      <c r="D267" s="63" t="str">
        <f>IF(Athletes!$C267=0,"-",Data!$D$1-Athletes!$C267)</f>
        <v>-</v>
      </c>
      <c r="E267" s="66"/>
      <c r="F267" s="64"/>
      <c r="G267" s="64"/>
      <c r="H267" s="64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</row>
    <row r="268" spans="1:26" ht="15" customHeight="1" x14ac:dyDescent="0.3">
      <c r="A268" s="64"/>
      <c r="B268" s="64"/>
      <c r="C268" s="65"/>
      <c r="D268" s="63" t="str">
        <f>IF(Athletes!$C268=0,"-",Data!$D$1-Athletes!$C268)</f>
        <v>-</v>
      </c>
      <c r="E268" s="66"/>
      <c r="F268" s="64"/>
      <c r="G268" s="64"/>
      <c r="H268" s="64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</row>
    <row r="269" spans="1:26" ht="15" customHeight="1" x14ac:dyDescent="0.3">
      <c r="A269" s="64"/>
      <c r="B269" s="64"/>
      <c r="C269" s="65"/>
      <c r="D269" s="63" t="str">
        <f>IF(Athletes!$C269=0,"-",Data!$D$1-Athletes!$C269)</f>
        <v>-</v>
      </c>
      <c r="E269" s="66"/>
      <c r="F269" s="64"/>
      <c r="G269" s="64"/>
      <c r="H269" s="64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 ht="15" customHeight="1" x14ac:dyDescent="0.3">
      <c r="A270" s="64"/>
      <c r="B270" s="64"/>
      <c r="C270" s="65"/>
      <c r="D270" s="63" t="str">
        <f>IF(Athletes!$C270=0,"-",Data!$D$1-Athletes!$C270)</f>
        <v>-</v>
      </c>
      <c r="E270" s="66"/>
      <c r="F270" s="64"/>
      <c r="G270" s="64"/>
      <c r="H270" s="64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</row>
    <row r="271" spans="1:26" ht="15" customHeight="1" x14ac:dyDescent="0.3">
      <c r="A271" s="64"/>
      <c r="B271" s="64"/>
      <c r="C271" s="65"/>
      <c r="D271" s="63" t="str">
        <f>IF(Athletes!$C271=0,"-",Data!$D$1-Athletes!$C271)</f>
        <v>-</v>
      </c>
      <c r="E271" s="66"/>
      <c r="F271" s="64"/>
      <c r="G271" s="64"/>
      <c r="H271" s="64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</row>
    <row r="272" spans="1:26" ht="15" customHeight="1" x14ac:dyDescent="0.3">
      <c r="A272" s="64"/>
      <c r="B272" s="64"/>
      <c r="C272" s="65"/>
      <c r="D272" s="63" t="str">
        <f>IF(Athletes!$C272=0,"-",Data!$D$1-Athletes!$C272)</f>
        <v>-</v>
      </c>
      <c r="E272" s="66"/>
      <c r="F272" s="64"/>
      <c r="G272" s="64"/>
      <c r="H272" s="64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</row>
    <row r="273" spans="1:26" ht="15" customHeight="1" x14ac:dyDescent="0.3">
      <c r="A273" s="64"/>
      <c r="B273" s="64"/>
      <c r="C273" s="65"/>
      <c r="D273" s="63" t="str">
        <f>IF(Athletes!$C273=0,"-",Data!$D$1-Athletes!$C273)</f>
        <v>-</v>
      </c>
      <c r="E273" s="66"/>
      <c r="F273" s="64"/>
      <c r="G273" s="64"/>
      <c r="H273" s="64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</row>
    <row r="274" spans="1:26" ht="15" customHeight="1" x14ac:dyDescent="0.3">
      <c r="A274" s="64"/>
      <c r="B274" s="64"/>
      <c r="C274" s="65"/>
      <c r="D274" s="63" t="str">
        <f>IF(Athletes!$C274=0,"-",Data!$D$1-Athletes!$C274)</f>
        <v>-</v>
      </c>
      <c r="E274" s="66"/>
      <c r="F274" s="64"/>
      <c r="G274" s="64"/>
      <c r="H274" s="64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</row>
    <row r="275" spans="1:26" ht="15" customHeight="1" x14ac:dyDescent="0.3">
      <c r="A275" s="64"/>
      <c r="B275" s="64"/>
      <c r="C275" s="65"/>
      <c r="D275" s="63" t="str">
        <f>IF(Athletes!$C275=0,"-",Data!$D$1-Athletes!$C275)</f>
        <v>-</v>
      </c>
      <c r="E275" s="66"/>
      <c r="F275" s="64"/>
      <c r="G275" s="64"/>
      <c r="H275" s="64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</row>
    <row r="276" spans="1:26" ht="15" customHeight="1" x14ac:dyDescent="0.3">
      <c r="A276" s="64"/>
      <c r="B276" s="64"/>
      <c r="C276" s="65"/>
      <c r="D276" s="63" t="str">
        <f>IF(Athletes!$C276=0,"-",Data!$D$1-Athletes!$C276)</f>
        <v>-</v>
      </c>
      <c r="E276" s="66"/>
      <c r="F276" s="64"/>
      <c r="G276" s="64"/>
      <c r="H276" s="64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</row>
    <row r="277" spans="1:26" ht="15" customHeight="1" x14ac:dyDescent="0.3">
      <c r="A277" s="64"/>
      <c r="B277" s="64"/>
      <c r="C277" s="65"/>
      <c r="D277" s="63" t="str">
        <f>IF(Athletes!$C277=0,"-",Data!$D$1-Athletes!$C277)</f>
        <v>-</v>
      </c>
      <c r="E277" s="66"/>
      <c r="F277" s="64"/>
      <c r="G277" s="64"/>
      <c r="H277" s="64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</row>
    <row r="278" spans="1:26" ht="15" customHeight="1" x14ac:dyDescent="0.3">
      <c r="A278" s="64"/>
      <c r="B278" s="64"/>
      <c r="C278" s="65"/>
      <c r="D278" s="63" t="str">
        <f>IF(Athletes!$C278=0,"-",Data!$D$1-Athletes!$C278)</f>
        <v>-</v>
      </c>
      <c r="E278" s="66"/>
      <c r="F278" s="64"/>
      <c r="G278" s="64"/>
      <c r="H278" s="64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</row>
    <row r="279" spans="1:26" ht="15" customHeight="1" x14ac:dyDescent="0.3">
      <c r="A279" s="64"/>
      <c r="B279" s="64"/>
      <c r="C279" s="65"/>
      <c r="D279" s="63" t="str">
        <f>IF(Athletes!$C279=0,"-",Data!$D$1-Athletes!$C279)</f>
        <v>-</v>
      </c>
      <c r="E279" s="66"/>
      <c r="F279" s="64"/>
      <c r="G279" s="64"/>
      <c r="H279" s="64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</row>
    <row r="280" spans="1:26" ht="15" customHeight="1" x14ac:dyDescent="0.3">
      <c r="A280" s="64"/>
      <c r="B280" s="64"/>
      <c r="C280" s="65"/>
      <c r="D280" s="63" t="str">
        <f>IF(Athletes!$C280=0,"-",Data!$D$1-Athletes!$C280)</f>
        <v>-</v>
      </c>
      <c r="E280" s="66"/>
      <c r="F280" s="64"/>
      <c r="G280" s="64"/>
      <c r="H280" s="64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</row>
    <row r="281" spans="1:26" ht="15" customHeight="1" x14ac:dyDescent="0.3">
      <c r="A281" s="64"/>
      <c r="B281" s="64"/>
      <c r="C281" s="65"/>
      <c r="D281" s="63" t="str">
        <f>IF(Athletes!$C281=0,"-",Data!$D$1-Athletes!$C281)</f>
        <v>-</v>
      </c>
      <c r="E281" s="66"/>
      <c r="F281" s="64"/>
      <c r="G281" s="64"/>
      <c r="H281" s="64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 ht="15" customHeight="1" x14ac:dyDescent="0.3">
      <c r="A282" s="64"/>
      <c r="B282" s="64"/>
      <c r="C282" s="65"/>
      <c r="D282" s="63" t="str">
        <f>IF(Athletes!$C282=0,"-",Data!$D$1-Athletes!$C282)</f>
        <v>-</v>
      </c>
      <c r="E282" s="66"/>
      <c r="F282" s="64"/>
      <c r="G282" s="64"/>
      <c r="H282" s="64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</row>
    <row r="283" spans="1:26" ht="15" customHeight="1" x14ac:dyDescent="0.3">
      <c r="A283" s="64"/>
      <c r="B283" s="64"/>
      <c r="C283" s="65"/>
      <c r="D283" s="63" t="str">
        <f>IF(Athletes!$C283=0,"-",Data!$D$1-Athletes!$C283)</f>
        <v>-</v>
      </c>
      <c r="E283" s="66"/>
      <c r="F283" s="64"/>
      <c r="G283" s="64"/>
      <c r="H283" s="64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</row>
    <row r="284" spans="1:26" ht="15" customHeight="1" x14ac:dyDescent="0.3">
      <c r="A284" s="64"/>
      <c r="B284" s="64"/>
      <c r="C284" s="65"/>
      <c r="D284" s="63" t="str">
        <f>IF(Athletes!$C284=0,"-",Data!$D$1-Athletes!$C284)</f>
        <v>-</v>
      </c>
      <c r="E284" s="66"/>
      <c r="F284" s="64"/>
      <c r="G284" s="64"/>
      <c r="H284" s="64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</row>
    <row r="285" spans="1:26" ht="15" customHeight="1" x14ac:dyDescent="0.3">
      <c r="A285" s="64"/>
      <c r="B285" s="64"/>
      <c r="C285" s="65"/>
      <c r="D285" s="63" t="str">
        <f>IF(Athletes!$C285=0,"-",Data!$D$1-Athletes!$C285)</f>
        <v>-</v>
      </c>
      <c r="E285" s="66"/>
      <c r="F285" s="64"/>
      <c r="G285" s="64"/>
      <c r="H285" s="64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</row>
    <row r="286" spans="1:26" ht="15" customHeight="1" x14ac:dyDescent="0.3">
      <c r="A286" s="64"/>
      <c r="B286" s="64"/>
      <c r="C286" s="65"/>
      <c r="D286" s="63" t="str">
        <f>IF(Athletes!$C286=0,"-",Data!$D$1-Athletes!$C286)</f>
        <v>-</v>
      </c>
      <c r="E286" s="66"/>
      <c r="F286" s="64"/>
      <c r="G286" s="64"/>
      <c r="H286" s="64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</row>
    <row r="287" spans="1:26" ht="15" customHeight="1" x14ac:dyDescent="0.3">
      <c r="A287" s="64"/>
      <c r="B287" s="64"/>
      <c r="C287" s="65"/>
      <c r="D287" s="63" t="str">
        <f>IF(Athletes!$C287=0,"-",Data!$D$1-Athletes!$C287)</f>
        <v>-</v>
      </c>
      <c r="E287" s="66"/>
      <c r="F287" s="64"/>
      <c r="G287" s="64"/>
      <c r="H287" s="64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</row>
    <row r="288" spans="1:26" ht="15" customHeight="1" x14ac:dyDescent="0.3">
      <c r="A288" s="64"/>
      <c r="B288" s="64"/>
      <c r="C288" s="65"/>
      <c r="D288" s="63" t="str">
        <f>IF(Athletes!$C288=0,"-",Data!$D$1-Athletes!$C288)</f>
        <v>-</v>
      </c>
      <c r="E288" s="66"/>
      <c r="F288" s="64"/>
      <c r="G288" s="64"/>
      <c r="H288" s="64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 ht="15" customHeight="1" x14ac:dyDescent="0.3">
      <c r="A289" s="64"/>
      <c r="B289" s="64"/>
      <c r="C289" s="65"/>
      <c r="D289" s="63" t="str">
        <f>IF(Athletes!$C289=0,"-",Data!$D$1-Athletes!$C289)</f>
        <v>-</v>
      </c>
      <c r="E289" s="66"/>
      <c r="F289" s="64"/>
      <c r="G289" s="64"/>
      <c r="H289" s="64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 ht="15" customHeight="1" x14ac:dyDescent="0.3">
      <c r="A290" s="64"/>
      <c r="B290" s="64"/>
      <c r="C290" s="65"/>
      <c r="D290" s="63" t="str">
        <f>IF(Athletes!$C290=0,"-",Data!$D$1-Athletes!$C290)</f>
        <v>-</v>
      </c>
      <c r="E290" s="66"/>
      <c r="F290" s="64"/>
      <c r="G290" s="64"/>
      <c r="H290" s="64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</row>
    <row r="291" spans="1:26" ht="15" customHeight="1" x14ac:dyDescent="0.3">
      <c r="A291" s="64"/>
      <c r="B291" s="64"/>
      <c r="C291" s="65"/>
      <c r="D291" s="63" t="str">
        <f>IF(Athletes!$C291=0,"-",Data!$D$1-Athletes!$C291)</f>
        <v>-</v>
      </c>
      <c r="E291" s="66"/>
      <c r="F291" s="64"/>
      <c r="G291" s="64"/>
      <c r="H291" s="64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</row>
    <row r="292" spans="1:26" ht="15" customHeight="1" x14ac:dyDescent="0.3">
      <c r="A292" s="64"/>
      <c r="B292" s="64"/>
      <c r="C292" s="65"/>
      <c r="D292" s="63" t="str">
        <f>IF(Athletes!$C292=0,"-",Data!$D$1-Athletes!$C292)</f>
        <v>-</v>
      </c>
      <c r="E292" s="66"/>
      <c r="F292" s="64"/>
      <c r="G292" s="64"/>
      <c r="H292" s="64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</row>
    <row r="293" spans="1:26" ht="15" customHeight="1" x14ac:dyDescent="0.3">
      <c r="A293" s="64"/>
      <c r="B293" s="64"/>
      <c r="C293" s="65"/>
      <c r="D293" s="63" t="str">
        <f>IF(Athletes!$C293=0,"-",Data!$D$1-Athletes!$C293)</f>
        <v>-</v>
      </c>
      <c r="E293" s="66"/>
      <c r="F293" s="64"/>
      <c r="G293" s="64"/>
      <c r="H293" s="64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</row>
    <row r="294" spans="1:26" ht="15" customHeight="1" x14ac:dyDescent="0.3">
      <c r="A294" s="64"/>
      <c r="B294" s="64"/>
      <c r="C294" s="65"/>
      <c r="D294" s="63" t="str">
        <f>IF(Athletes!$C294=0,"-",Data!$D$1-Athletes!$C294)</f>
        <v>-</v>
      </c>
      <c r="E294" s="66"/>
      <c r="F294" s="64"/>
      <c r="G294" s="64"/>
      <c r="H294" s="64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</row>
    <row r="295" spans="1:26" ht="15" customHeight="1" x14ac:dyDescent="0.3">
      <c r="A295" s="64"/>
      <c r="B295" s="64"/>
      <c r="C295" s="65"/>
      <c r="D295" s="63" t="str">
        <f>IF(Athletes!$C295=0,"-",Data!$D$1-Athletes!$C295)</f>
        <v>-</v>
      </c>
      <c r="E295" s="66"/>
      <c r="F295" s="64"/>
      <c r="G295" s="64"/>
      <c r="H295" s="64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</row>
    <row r="296" spans="1:26" ht="15" customHeight="1" x14ac:dyDescent="0.3">
      <c r="A296" s="64"/>
      <c r="B296" s="64"/>
      <c r="C296" s="65"/>
      <c r="D296" s="63" t="str">
        <f>IF(Athletes!$C296=0,"-",Data!$D$1-Athletes!$C296)</f>
        <v>-</v>
      </c>
      <c r="E296" s="66"/>
      <c r="F296" s="64"/>
      <c r="G296" s="64"/>
      <c r="H296" s="64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</row>
    <row r="297" spans="1:26" ht="15" customHeight="1" x14ac:dyDescent="0.3">
      <c r="A297" s="64"/>
      <c r="B297" s="64"/>
      <c r="C297" s="65"/>
      <c r="D297" s="63" t="str">
        <f>IF(Athletes!$C297=0,"-",Data!$D$1-Athletes!$C297)</f>
        <v>-</v>
      </c>
      <c r="E297" s="66"/>
      <c r="F297" s="64"/>
      <c r="G297" s="64"/>
      <c r="H297" s="64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</row>
    <row r="298" spans="1:26" ht="15" customHeight="1" x14ac:dyDescent="0.3">
      <c r="A298" s="64"/>
      <c r="B298" s="64"/>
      <c r="C298" s="65"/>
      <c r="D298" s="63" t="str">
        <f>IF(Athletes!$C298=0,"-",Data!$D$1-Athletes!$C298)</f>
        <v>-</v>
      </c>
      <c r="E298" s="66"/>
      <c r="F298" s="64"/>
      <c r="G298" s="64"/>
      <c r="H298" s="64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</row>
    <row r="299" spans="1:26" ht="15" customHeight="1" x14ac:dyDescent="0.3">
      <c r="A299" s="64"/>
      <c r="B299" s="64"/>
      <c r="C299" s="65"/>
      <c r="D299" s="63" t="str">
        <f>IF(Athletes!$C299=0,"-",Data!$D$1-Athletes!$C299)</f>
        <v>-</v>
      </c>
      <c r="E299" s="66"/>
      <c r="F299" s="64"/>
      <c r="G299" s="64"/>
      <c r="H299" s="64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</row>
    <row r="300" spans="1:26" ht="15" customHeight="1" x14ac:dyDescent="0.3">
      <c r="A300" s="64"/>
      <c r="B300" s="64"/>
      <c r="C300" s="65"/>
      <c r="D300" s="63" t="str">
        <f>IF(Athletes!$C300=0,"-",Data!$D$1-Athletes!$C300)</f>
        <v>-</v>
      </c>
      <c r="E300" s="66"/>
      <c r="F300" s="64"/>
      <c r="G300" s="64"/>
      <c r="H300" s="64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</row>
    <row r="301" spans="1:26" ht="15" customHeight="1" x14ac:dyDescent="0.3">
      <c r="A301" s="64"/>
      <c r="B301" s="64"/>
      <c r="C301" s="65"/>
      <c r="D301" s="63" t="str">
        <f>IF(Athletes!$C301=0,"-",Data!$D$1-Athletes!$C301)</f>
        <v>-</v>
      </c>
      <c r="E301" s="66"/>
      <c r="F301" s="64"/>
      <c r="G301" s="64"/>
      <c r="H301" s="64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</row>
    <row r="302" spans="1:26" ht="15" customHeight="1" x14ac:dyDescent="0.3">
      <c r="A302" s="64"/>
      <c r="B302" s="64"/>
      <c r="C302" s="65"/>
      <c r="D302" s="63" t="str">
        <f>IF(Athletes!$C302=0,"-",Data!$D$1-Athletes!$C302)</f>
        <v>-</v>
      </c>
      <c r="E302" s="66"/>
      <c r="F302" s="64"/>
      <c r="G302" s="64"/>
      <c r="H302" s="64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</row>
    <row r="303" spans="1:26" ht="15" customHeight="1" x14ac:dyDescent="0.3">
      <c r="A303" s="64"/>
      <c r="B303" s="64"/>
      <c r="C303" s="65"/>
      <c r="D303" s="63" t="str">
        <f>IF(Athletes!$C303=0,"-",Data!$D$1-Athletes!$C303)</f>
        <v>-</v>
      </c>
      <c r="E303" s="66"/>
      <c r="F303" s="64"/>
      <c r="G303" s="64"/>
      <c r="H303" s="64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</row>
    <row r="304" spans="1:26" ht="15" customHeight="1" x14ac:dyDescent="0.3">
      <c r="A304" s="64"/>
      <c r="B304" s="64"/>
      <c r="C304" s="65"/>
      <c r="D304" s="63" t="str">
        <f>IF(Athletes!$C304=0,"-",Data!$D$1-Athletes!$C304)</f>
        <v>-</v>
      </c>
      <c r="E304" s="66"/>
      <c r="F304" s="64"/>
      <c r="G304" s="64"/>
      <c r="H304" s="64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</row>
    <row r="305" spans="1:26" ht="15" customHeight="1" x14ac:dyDescent="0.3">
      <c r="A305" s="64"/>
      <c r="B305" s="64"/>
      <c r="C305" s="65"/>
      <c r="D305" s="63" t="str">
        <f>IF(Athletes!$C305=0,"-",Data!$D$1-Athletes!$C305)</f>
        <v>-</v>
      </c>
      <c r="E305" s="66"/>
      <c r="F305" s="64"/>
      <c r="G305" s="64"/>
      <c r="H305" s="64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</row>
    <row r="306" spans="1:26" ht="15" customHeight="1" x14ac:dyDescent="0.3">
      <c r="A306" s="64"/>
      <c r="B306" s="64"/>
      <c r="C306" s="65"/>
      <c r="D306" s="63" t="str">
        <f>IF(Athletes!$C306=0,"-",Data!$D$1-Athletes!$C306)</f>
        <v>-</v>
      </c>
      <c r="E306" s="66"/>
      <c r="F306" s="64"/>
      <c r="G306" s="64"/>
      <c r="H306" s="64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</row>
    <row r="307" spans="1:26" ht="15" customHeight="1" x14ac:dyDescent="0.3">
      <c r="A307" s="64"/>
      <c r="B307" s="64"/>
      <c r="C307" s="65"/>
      <c r="D307" s="63" t="str">
        <f>IF(Athletes!$C307=0,"-",Data!$D$1-Athletes!$C307)</f>
        <v>-</v>
      </c>
      <c r="E307" s="66"/>
      <c r="F307" s="64"/>
      <c r="G307" s="64"/>
      <c r="H307" s="64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</row>
    <row r="308" spans="1:26" ht="15" customHeight="1" x14ac:dyDescent="0.3">
      <c r="A308" s="64"/>
      <c r="B308" s="64"/>
      <c r="C308" s="65"/>
      <c r="D308" s="63" t="str">
        <f>IF(Athletes!$C308=0,"-",Data!$D$1-Athletes!$C308)</f>
        <v>-</v>
      </c>
      <c r="E308" s="66"/>
      <c r="F308" s="64"/>
      <c r="G308" s="64"/>
      <c r="H308" s="64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</row>
    <row r="309" spans="1:26" ht="15" customHeight="1" x14ac:dyDescent="0.3">
      <c r="A309" s="64"/>
      <c r="B309" s="64"/>
      <c r="C309" s="65"/>
      <c r="D309" s="63" t="str">
        <f>IF(Athletes!$C309=0,"-",Data!$D$1-Athletes!$C309)</f>
        <v>-</v>
      </c>
      <c r="E309" s="66"/>
      <c r="F309" s="64"/>
      <c r="G309" s="64"/>
      <c r="H309" s="64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</row>
    <row r="310" spans="1:26" ht="15" customHeight="1" x14ac:dyDescent="0.3">
      <c r="A310" s="64"/>
      <c r="B310" s="64"/>
      <c r="C310" s="65"/>
      <c r="D310" s="63" t="str">
        <f>IF(Athletes!$C310=0,"-",Data!$D$1-Athletes!$C310)</f>
        <v>-</v>
      </c>
      <c r="E310" s="66"/>
      <c r="F310" s="64"/>
      <c r="G310" s="64"/>
      <c r="H310" s="64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</row>
    <row r="311" spans="1:26" ht="15" customHeight="1" x14ac:dyDescent="0.3">
      <c r="A311" s="64"/>
      <c r="B311" s="64"/>
      <c r="C311" s="65"/>
      <c r="D311" s="63" t="str">
        <f>IF(Athletes!$C311=0,"-",Data!$D$1-Athletes!$C311)</f>
        <v>-</v>
      </c>
      <c r="E311" s="66"/>
      <c r="F311" s="64"/>
      <c r="G311" s="64"/>
      <c r="H311" s="64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</row>
    <row r="312" spans="1:26" ht="15" customHeight="1" x14ac:dyDescent="0.3">
      <c r="A312" s="64"/>
      <c r="B312" s="64"/>
      <c r="C312" s="65"/>
      <c r="D312" s="63" t="str">
        <f>IF(Athletes!$C312=0,"-",Data!$D$1-Athletes!$C312)</f>
        <v>-</v>
      </c>
      <c r="E312" s="66"/>
      <c r="F312" s="64"/>
      <c r="G312" s="64"/>
      <c r="H312" s="64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</row>
    <row r="313" spans="1:26" ht="15" customHeight="1" x14ac:dyDescent="0.3">
      <c r="A313" s="64"/>
      <c r="B313" s="64"/>
      <c r="C313" s="65"/>
      <c r="D313" s="63" t="str">
        <f>IF(Athletes!$C313=0,"-",Data!$D$1-Athletes!$C313)</f>
        <v>-</v>
      </c>
      <c r="E313" s="66"/>
      <c r="F313" s="64"/>
      <c r="G313" s="64"/>
      <c r="H313" s="64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</row>
    <row r="314" spans="1:26" ht="15" customHeight="1" x14ac:dyDescent="0.3">
      <c r="A314" s="64"/>
      <c r="B314" s="64"/>
      <c r="C314" s="65"/>
      <c r="D314" s="63" t="str">
        <f>IF(Athletes!$C314=0,"-",Data!$D$1-Athletes!$C314)</f>
        <v>-</v>
      </c>
      <c r="E314" s="66"/>
      <c r="F314" s="64"/>
      <c r="G314" s="64"/>
      <c r="H314" s="64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</row>
    <row r="315" spans="1:26" ht="15" customHeight="1" x14ac:dyDescent="0.3">
      <c r="A315" s="64"/>
      <c r="B315" s="64"/>
      <c r="C315" s="65"/>
      <c r="D315" s="63" t="str">
        <f>IF(Athletes!$C315=0,"-",Data!$D$1-Athletes!$C315)</f>
        <v>-</v>
      </c>
      <c r="E315" s="66"/>
      <c r="F315" s="64"/>
      <c r="G315" s="64"/>
      <c r="H315" s="64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</row>
    <row r="316" spans="1:26" ht="15" customHeight="1" x14ac:dyDescent="0.3">
      <c r="A316" s="64"/>
      <c r="B316" s="64"/>
      <c r="C316" s="65"/>
      <c r="D316" s="63" t="str">
        <f>IF(Athletes!$C316=0,"-",Data!$D$1-Athletes!$C316)</f>
        <v>-</v>
      </c>
      <c r="E316" s="66"/>
      <c r="F316" s="64"/>
      <c r="G316" s="64"/>
      <c r="H316" s="64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</row>
    <row r="317" spans="1:26" ht="15" customHeight="1" x14ac:dyDescent="0.3">
      <c r="A317" s="64"/>
      <c r="B317" s="64"/>
      <c r="C317" s="65"/>
      <c r="D317" s="63" t="str">
        <f>IF(Athletes!$C317=0,"-",Data!$D$1-Athletes!$C317)</f>
        <v>-</v>
      </c>
      <c r="E317" s="66"/>
      <c r="F317" s="64"/>
      <c r="G317" s="64"/>
      <c r="H317" s="64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</row>
    <row r="318" spans="1:26" ht="15" customHeight="1" x14ac:dyDescent="0.3">
      <c r="A318" s="64"/>
      <c r="B318" s="64"/>
      <c r="C318" s="65"/>
      <c r="D318" s="63" t="str">
        <f>IF(Athletes!$C318=0,"-",Data!$D$1-Athletes!$C318)</f>
        <v>-</v>
      </c>
      <c r="E318" s="66"/>
      <c r="F318" s="64"/>
      <c r="G318" s="64"/>
      <c r="H318" s="64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</row>
    <row r="319" spans="1:26" ht="15" customHeight="1" x14ac:dyDescent="0.3">
      <c r="A319" s="64"/>
      <c r="B319" s="64"/>
      <c r="C319" s="65"/>
      <c r="D319" s="63" t="str">
        <f>IF(Athletes!$C319=0,"-",Data!$D$1-Athletes!$C319)</f>
        <v>-</v>
      </c>
      <c r="E319" s="66"/>
      <c r="F319" s="64"/>
      <c r="G319" s="64"/>
      <c r="H319" s="64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</row>
    <row r="320" spans="1:26" ht="15" customHeight="1" x14ac:dyDescent="0.3">
      <c r="A320" s="64"/>
      <c r="B320" s="64"/>
      <c r="C320" s="65"/>
      <c r="D320" s="63" t="str">
        <f>IF(Athletes!$C320=0,"-",Data!$D$1-Athletes!$C320)</f>
        <v>-</v>
      </c>
      <c r="E320" s="66"/>
      <c r="F320" s="64"/>
      <c r="G320" s="64"/>
      <c r="H320" s="64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</row>
    <row r="321" spans="1:26" ht="15" customHeight="1" x14ac:dyDescent="0.3">
      <c r="A321" s="64"/>
      <c r="B321" s="64"/>
      <c r="C321" s="65"/>
      <c r="D321" s="63" t="str">
        <f>IF(Athletes!$C321=0,"-",Data!$D$1-Athletes!$C321)</f>
        <v>-</v>
      </c>
      <c r="E321" s="66"/>
      <c r="F321" s="64"/>
      <c r="G321" s="64"/>
      <c r="H321" s="64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</row>
    <row r="322" spans="1:26" ht="15" customHeight="1" x14ac:dyDescent="0.3">
      <c r="A322" s="64"/>
      <c r="B322" s="64"/>
      <c r="C322" s="65"/>
      <c r="D322" s="63" t="str">
        <f>IF(Athletes!$C322=0,"-",Data!$D$1-Athletes!$C322)</f>
        <v>-</v>
      </c>
      <c r="E322" s="66"/>
      <c r="F322" s="64"/>
      <c r="G322" s="64"/>
      <c r="H322" s="64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6" ht="15" customHeight="1" x14ac:dyDescent="0.3">
      <c r="A323" s="64"/>
      <c r="B323" s="64"/>
      <c r="C323" s="65"/>
      <c r="D323" s="63" t="str">
        <f>IF(Athletes!$C323=0,"-",Data!$D$1-Athletes!$C323)</f>
        <v>-</v>
      </c>
      <c r="E323" s="66"/>
      <c r="F323" s="64"/>
      <c r="G323" s="64"/>
      <c r="H323" s="64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</row>
    <row r="324" spans="1:26" ht="15" customHeight="1" x14ac:dyDescent="0.3">
      <c r="A324" s="64"/>
      <c r="B324" s="64"/>
      <c r="C324" s="65"/>
      <c r="D324" s="63" t="str">
        <f>IF(Athletes!$C324=0,"-",Data!$D$1-Athletes!$C324)</f>
        <v>-</v>
      </c>
      <c r="E324" s="66"/>
      <c r="F324" s="64"/>
      <c r="G324" s="64"/>
      <c r="H324" s="64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</row>
    <row r="325" spans="1:26" ht="15" customHeight="1" x14ac:dyDescent="0.3">
      <c r="A325" s="64"/>
      <c r="B325" s="64"/>
      <c r="C325" s="65"/>
      <c r="D325" s="63" t="str">
        <f>IF(Athletes!$C325=0,"-",Data!$D$1-Athletes!$C325)</f>
        <v>-</v>
      </c>
      <c r="E325" s="66"/>
      <c r="F325" s="64"/>
      <c r="G325" s="64"/>
      <c r="H325" s="64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</row>
    <row r="326" spans="1:26" ht="15" customHeight="1" x14ac:dyDescent="0.3">
      <c r="A326" s="64"/>
      <c r="B326" s="64"/>
      <c r="C326" s="65"/>
      <c r="D326" s="63" t="str">
        <f>IF(Athletes!$C326=0,"-",Data!$D$1-Athletes!$C326)</f>
        <v>-</v>
      </c>
      <c r="E326" s="66"/>
      <c r="F326" s="64"/>
      <c r="G326" s="64"/>
      <c r="H326" s="64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</row>
    <row r="327" spans="1:26" ht="15" customHeight="1" x14ac:dyDescent="0.3">
      <c r="A327" s="64"/>
      <c r="B327" s="64"/>
      <c r="C327" s="65"/>
      <c r="D327" s="63" t="str">
        <f>IF(Athletes!$C327=0,"-",Data!$D$1-Athletes!$C327)</f>
        <v>-</v>
      </c>
      <c r="E327" s="66"/>
      <c r="F327" s="64"/>
      <c r="G327" s="64"/>
      <c r="H327" s="64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</row>
    <row r="328" spans="1:26" ht="15" customHeight="1" x14ac:dyDescent="0.3">
      <c r="A328" s="64"/>
      <c r="B328" s="64"/>
      <c r="C328" s="65"/>
      <c r="D328" s="63" t="str">
        <f>IF(Athletes!$C328=0,"-",Data!$D$1-Athletes!$C328)</f>
        <v>-</v>
      </c>
      <c r="E328" s="66"/>
      <c r="F328" s="64"/>
      <c r="G328" s="64"/>
      <c r="H328" s="64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</row>
    <row r="329" spans="1:26" ht="15" customHeight="1" x14ac:dyDescent="0.3">
      <c r="A329" s="64"/>
      <c r="B329" s="64"/>
      <c r="C329" s="65"/>
      <c r="D329" s="63" t="str">
        <f>IF(Athletes!$C329=0,"-",Data!$D$1-Athletes!$C329)</f>
        <v>-</v>
      </c>
      <c r="E329" s="66"/>
      <c r="F329" s="64"/>
      <c r="G329" s="64"/>
      <c r="H329" s="64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</row>
    <row r="330" spans="1:26" ht="15" customHeight="1" x14ac:dyDescent="0.3">
      <c r="A330" s="64"/>
      <c r="B330" s="64"/>
      <c r="C330" s="65"/>
      <c r="D330" s="63" t="str">
        <f>IF(Athletes!$C330=0,"-",Data!$D$1-Athletes!$C330)</f>
        <v>-</v>
      </c>
      <c r="E330" s="66"/>
      <c r="F330" s="64"/>
      <c r="G330" s="64"/>
      <c r="H330" s="64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</row>
    <row r="331" spans="1:26" ht="15" customHeight="1" x14ac:dyDescent="0.3">
      <c r="A331" s="64"/>
      <c r="B331" s="64"/>
      <c r="C331" s="65"/>
      <c r="D331" s="63" t="str">
        <f>IF(Athletes!$C331=0,"-",Data!$D$1-Athletes!$C331)</f>
        <v>-</v>
      </c>
      <c r="E331" s="66"/>
      <c r="F331" s="64"/>
      <c r="G331" s="64"/>
      <c r="H331" s="64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</row>
    <row r="332" spans="1:26" ht="15" customHeight="1" x14ac:dyDescent="0.3">
      <c r="A332" s="64"/>
      <c r="B332" s="64"/>
      <c r="C332" s="65"/>
      <c r="D332" s="63" t="str">
        <f>IF(Athletes!$C332=0,"-",Data!$D$1-Athletes!$C332)</f>
        <v>-</v>
      </c>
      <c r="E332" s="66"/>
      <c r="F332" s="64"/>
      <c r="G332" s="64"/>
      <c r="H332" s="64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</row>
    <row r="333" spans="1:26" ht="15" customHeight="1" x14ac:dyDescent="0.3">
      <c r="A333" s="64"/>
      <c r="B333" s="64"/>
      <c r="C333" s="65"/>
      <c r="D333" s="63" t="str">
        <f>IF(Athletes!$C333=0,"-",Data!$D$1-Athletes!$C333)</f>
        <v>-</v>
      </c>
      <c r="E333" s="66"/>
      <c r="F333" s="64"/>
      <c r="G333" s="64"/>
      <c r="H333" s="64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</row>
    <row r="334" spans="1:26" ht="15" customHeight="1" x14ac:dyDescent="0.3">
      <c r="A334" s="64"/>
      <c r="B334" s="64"/>
      <c r="C334" s="65"/>
      <c r="D334" s="63" t="str">
        <f>IF(Athletes!$C334=0,"-",Data!$D$1-Athletes!$C334)</f>
        <v>-</v>
      </c>
      <c r="E334" s="66"/>
      <c r="F334" s="64"/>
      <c r="G334" s="64"/>
      <c r="H334" s="64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</row>
    <row r="335" spans="1:26" ht="15" customHeight="1" x14ac:dyDescent="0.3">
      <c r="A335" s="64"/>
      <c r="B335" s="64"/>
      <c r="C335" s="65"/>
      <c r="D335" s="63" t="str">
        <f>IF(Athletes!$C335=0,"-",Data!$D$1-Athletes!$C335)</f>
        <v>-</v>
      </c>
      <c r="E335" s="66"/>
      <c r="F335" s="64"/>
      <c r="G335" s="64"/>
      <c r="H335" s="64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</row>
    <row r="336" spans="1:26" ht="15" customHeight="1" x14ac:dyDescent="0.3">
      <c r="A336" s="64"/>
      <c r="B336" s="64"/>
      <c r="C336" s="65"/>
      <c r="D336" s="63" t="str">
        <f>IF(Athletes!$C336=0,"-",Data!$D$1-Athletes!$C336)</f>
        <v>-</v>
      </c>
      <c r="E336" s="66"/>
      <c r="F336" s="64"/>
      <c r="G336" s="64"/>
      <c r="H336" s="64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</row>
    <row r="337" spans="1:26" ht="15" customHeight="1" x14ac:dyDescent="0.3">
      <c r="A337" s="64"/>
      <c r="B337" s="64"/>
      <c r="C337" s="65"/>
      <c r="D337" s="63" t="str">
        <f>IF(Athletes!$C337=0,"-",Data!$D$1-Athletes!$C337)</f>
        <v>-</v>
      </c>
      <c r="E337" s="66"/>
      <c r="F337" s="64"/>
      <c r="G337" s="64"/>
      <c r="H337" s="64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</row>
    <row r="338" spans="1:26" ht="15" customHeight="1" x14ac:dyDescent="0.3">
      <c r="A338" s="64"/>
      <c r="B338" s="64"/>
      <c r="C338" s="65"/>
      <c r="D338" s="63" t="str">
        <f>IF(Athletes!$C338=0,"-",Data!$D$1-Athletes!$C338)</f>
        <v>-</v>
      </c>
      <c r="E338" s="66"/>
      <c r="F338" s="64"/>
      <c r="G338" s="64"/>
      <c r="H338" s="64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</row>
    <row r="339" spans="1:26" ht="15" customHeight="1" x14ac:dyDescent="0.3">
      <c r="A339" s="64"/>
      <c r="B339" s="64"/>
      <c r="C339" s="65"/>
      <c r="D339" s="63" t="str">
        <f>IF(Athletes!$C339=0,"-",Data!$D$1-Athletes!$C339)</f>
        <v>-</v>
      </c>
      <c r="E339" s="66"/>
      <c r="F339" s="64"/>
      <c r="G339" s="64"/>
      <c r="H339" s="64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</row>
    <row r="340" spans="1:26" ht="15" customHeight="1" x14ac:dyDescent="0.3">
      <c r="A340" s="64"/>
      <c r="B340" s="64"/>
      <c r="C340" s="65"/>
      <c r="D340" s="63" t="str">
        <f>IF(Athletes!$C340=0,"-",Data!$D$1-Athletes!$C340)</f>
        <v>-</v>
      </c>
      <c r="E340" s="66"/>
      <c r="F340" s="64"/>
      <c r="G340" s="64"/>
      <c r="H340" s="64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</row>
    <row r="341" spans="1:26" ht="15" customHeight="1" x14ac:dyDescent="0.3">
      <c r="A341" s="64"/>
      <c r="B341" s="64"/>
      <c r="C341" s="65"/>
      <c r="D341" s="63" t="str">
        <f>IF(Athletes!$C341=0,"-",Data!$D$1-Athletes!$C341)</f>
        <v>-</v>
      </c>
      <c r="E341" s="66"/>
      <c r="F341" s="64"/>
      <c r="G341" s="64"/>
      <c r="H341" s="64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</row>
    <row r="342" spans="1:26" ht="15" customHeight="1" x14ac:dyDescent="0.3">
      <c r="A342" s="64"/>
      <c r="B342" s="64"/>
      <c r="C342" s="65"/>
      <c r="D342" s="63" t="str">
        <f>IF(Athletes!$C342=0,"-",Data!$D$1-Athletes!$C342)</f>
        <v>-</v>
      </c>
      <c r="E342" s="66"/>
      <c r="F342" s="64"/>
      <c r="G342" s="64"/>
      <c r="H342" s="64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</row>
    <row r="343" spans="1:26" ht="15" customHeight="1" x14ac:dyDescent="0.3">
      <c r="A343" s="64"/>
      <c r="B343" s="64"/>
      <c r="C343" s="65"/>
      <c r="D343" s="63" t="str">
        <f>IF(Athletes!$C343=0,"-",Data!$D$1-Athletes!$C343)</f>
        <v>-</v>
      </c>
      <c r="E343" s="66"/>
      <c r="F343" s="64"/>
      <c r="G343" s="64"/>
      <c r="H343" s="64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</row>
    <row r="344" spans="1:26" ht="15" customHeight="1" x14ac:dyDescent="0.3">
      <c r="A344" s="64"/>
      <c r="B344" s="64"/>
      <c r="C344" s="65"/>
      <c r="D344" s="63" t="str">
        <f>IF(Athletes!$C344=0,"-",Data!$D$1-Athletes!$C344)</f>
        <v>-</v>
      </c>
      <c r="E344" s="66"/>
      <c r="F344" s="64"/>
      <c r="G344" s="64"/>
      <c r="H344" s="64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</row>
    <row r="345" spans="1:26" ht="15" customHeight="1" x14ac:dyDescent="0.3">
      <c r="A345" s="64"/>
      <c r="B345" s="64"/>
      <c r="C345" s="65"/>
      <c r="D345" s="63" t="str">
        <f>IF(Athletes!$C345=0,"-",Data!$D$1-Athletes!$C345)</f>
        <v>-</v>
      </c>
      <c r="E345" s="66"/>
      <c r="F345" s="64"/>
      <c r="G345" s="64"/>
      <c r="H345" s="64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</row>
    <row r="346" spans="1:26" ht="15" customHeight="1" x14ac:dyDescent="0.3">
      <c r="A346" s="64"/>
      <c r="B346" s="64"/>
      <c r="C346" s="65"/>
      <c r="D346" s="63" t="str">
        <f>IF(Athletes!$C346=0,"-",Data!$D$1-Athletes!$C346)</f>
        <v>-</v>
      </c>
      <c r="E346" s="66"/>
      <c r="F346" s="64"/>
      <c r="G346" s="64"/>
      <c r="H346" s="64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</row>
    <row r="347" spans="1:26" ht="15" customHeight="1" x14ac:dyDescent="0.3">
      <c r="A347" s="64"/>
      <c r="B347" s="64"/>
      <c r="C347" s="65"/>
      <c r="D347" s="63" t="str">
        <f>IF(Athletes!$C347=0,"-",Data!$D$1-Athletes!$C347)</f>
        <v>-</v>
      </c>
      <c r="E347" s="66"/>
      <c r="F347" s="64"/>
      <c r="G347" s="64"/>
      <c r="H347" s="64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</row>
    <row r="348" spans="1:26" ht="15" customHeight="1" x14ac:dyDescent="0.3">
      <c r="A348" s="64"/>
      <c r="B348" s="64"/>
      <c r="C348" s="65"/>
      <c r="D348" s="63" t="str">
        <f>IF(Athletes!$C348=0,"-",Data!$D$1-Athletes!$C348)</f>
        <v>-</v>
      </c>
      <c r="E348" s="66"/>
      <c r="F348" s="64"/>
      <c r="G348" s="64"/>
      <c r="H348" s="64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</row>
    <row r="349" spans="1:26" ht="15" customHeight="1" x14ac:dyDescent="0.3">
      <c r="A349" s="64"/>
      <c r="B349" s="64"/>
      <c r="C349" s="65"/>
      <c r="D349" s="63" t="str">
        <f>IF(Athletes!$C349=0,"-",Data!$D$1-Athletes!$C349)</f>
        <v>-</v>
      </c>
      <c r="E349" s="66"/>
      <c r="F349" s="64"/>
      <c r="G349" s="64"/>
      <c r="H349" s="64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</row>
    <row r="350" spans="1:26" ht="15" customHeight="1" x14ac:dyDescent="0.3">
      <c r="A350" s="64"/>
      <c r="B350" s="64"/>
      <c r="C350" s="65"/>
      <c r="D350" s="63" t="str">
        <f>IF(Athletes!$C350=0,"-",Data!$D$1-Athletes!$C350)</f>
        <v>-</v>
      </c>
      <c r="E350" s="66"/>
      <c r="F350" s="64"/>
      <c r="G350" s="64"/>
      <c r="H350" s="64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</row>
    <row r="351" spans="1:26" ht="15" customHeight="1" x14ac:dyDescent="0.3">
      <c r="A351" s="64"/>
      <c r="B351" s="64"/>
      <c r="C351" s="65"/>
      <c r="D351" s="63" t="str">
        <f>IF(Athletes!$C351=0,"-",Data!$D$1-Athletes!$C351)</f>
        <v>-</v>
      </c>
      <c r="E351" s="66"/>
      <c r="F351" s="64"/>
      <c r="G351" s="64"/>
      <c r="H351" s="64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</row>
    <row r="352" spans="1:26" ht="15" customHeight="1" x14ac:dyDescent="0.3">
      <c r="A352" s="64"/>
      <c r="B352" s="64"/>
      <c r="C352" s="65"/>
      <c r="D352" s="63" t="str">
        <f>IF(Athletes!$C352=0,"-",Data!$D$1-Athletes!$C352)</f>
        <v>-</v>
      </c>
      <c r="E352" s="66"/>
      <c r="F352" s="64"/>
      <c r="G352" s="64"/>
      <c r="H352" s="64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</row>
    <row r="353" spans="1:26" ht="15" customHeight="1" x14ac:dyDescent="0.3">
      <c r="A353" s="64"/>
      <c r="B353" s="64"/>
      <c r="C353" s="65"/>
      <c r="D353" s="63" t="str">
        <f>IF(Athletes!$C353=0,"-",Data!$D$1-Athletes!$C353)</f>
        <v>-</v>
      </c>
      <c r="E353" s="66"/>
      <c r="F353" s="64"/>
      <c r="G353" s="64"/>
      <c r="H353" s="64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</row>
    <row r="354" spans="1:26" ht="15" customHeight="1" x14ac:dyDescent="0.3">
      <c r="A354" s="64"/>
      <c r="B354" s="64"/>
      <c r="C354" s="65"/>
      <c r="D354" s="63" t="str">
        <f>IF(Athletes!$C354=0,"-",Data!$D$1-Athletes!$C354)</f>
        <v>-</v>
      </c>
      <c r="E354" s="66"/>
      <c r="F354" s="64"/>
      <c r="G354" s="64"/>
      <c r="H354" s="64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</row>
    <row r="355" spans="1:26" ht="15" customHeight="1" x14ac:dyDescent="0.3">
      <c r="A355" s="64"/>
      <c r="B355" s="64"/>
      <c r="C355" s="65"/>
      <c r="D355" s="63" t="str">
        <f>IF(Athletes!$C355=0,"-",Data!$D$1-Athletes!$C355)</f>
        <v>-</v>
      </c>
      <c r="E355" s="66"/>
      <c r="F355" s="64"/>
      <c r="G355" s="64"/>
      <c r="H355" s="64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</row>
    <row r="356" spans="1:26" ht="15" customHeight="1" x14ac:dyDescent="0.3">
      <c r="A356" s="64"/>
      <c r="B356" s="64"/>
      <c r="C356" s="65"/>
      <c r="D356" s="63" t="str">
        <f>IF(Athletes!$C356=0,"-",Data!$D$1-Athletes!$C356)</f>
        <v>-</v>
      </c>
      <c r="E356" s="66"/>
      <c r="F356" s="64"/>
      <c r="G356" s="64"/>
      <c r="H356" s="64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</row>
    <row r="357" spans="1:26" ht="15" customHeight="1" x14ac:dyDescent="0.3">
      <c r="A357" s="64"/>
      <c r="B357" s="64"/>
      <c r="C357" s="65"/>
      <c r="D357" s="63" t="str">
        <f>IF(Athletes!$C357=0,"-",Data!$D$1-Athletes!$C357)</f>
        <v>-</v>
      </c>
      <c r="E357" s="66"/>
      <c r="F357" s="64"/>
      <c r="G357" s="64"/>
      <c r="H357" s="64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</row>
    <row r="358" spans="1:26" ht="15" customHeight="1" x14ac:dyDescent="0.3">
      <c r="A358" s="64"/>
      <c r="B358" s="64"/>
      <c r="C358" s="65"/>
      <c r="D358" s="63" t="str">
        <f>IF(Athletes!$C358=0,"-",Data!$D$1-Athletes!$C358)</f>
        <v>-</v>
      </c>
      <c r="E358" s="66"/>
      <c r="F358" s="64"/>
      <c r="G358" s="64"/>
      <c r="H358" s="64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</row>
    <row r="359" spans="1:26" ht="15" customHeight="1" x14ac:dyDescent="0.3">
      <c r="A359" s="64"/>
      <c r="B359" s="64"/>
      <c r="C359" s="65"/>
      <c r="D359" s="63" t="str">
        <f>IF(Athletes!$C359=0,"-",Data!$D$1-Athletes!$C359)</f>
        <v>-</v>
      </c>
      <c r="E359" s="66"/>
      <c r="F359" s="64"/>
      <c r="G359" s="64"/>
      <c r="H359" s="64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</row>
    <row r="360" spans="1:26" ht="15" customHeight="1" x14ac:dyDescent="0.3">
      <c r="A360" s="64"/>
      <c r="B360" s="64"/>
      <c r="C360" s="65"/>
      <c r="D360" s="63" t="str">
        <f>IF(Athletes!$C360=0,"-",Data!$D$1-Athletes!$C360)</f>
        <v>-</v>
      </c>
      <c r="E360" s="66"/>
      <c r="F360" s="64"/>
      <c r="G360" s="64"/>
      <c r="H360" s="64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</row>
    <row r="361" spans="1:26" ht="15" customHeight="1" x14ac:dyDescent="0.3">
      <c r="A361" s="64"/>
      <c r="B361" s="64"/>
      <c r="C361" s="65"/>
      <c r="D361" s="63" t="str">
        <f>IF(Athletes!$C361=0,"-",Data!$D$1-Athletes!$C361)</f>
        <v>-</v>
      </c>
      <c r="E361" s="66"/>
      <c r="F361" s="64"/>
      <c r="G361" s="64"/>
      <c r="H361" s="64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</row>
    <row r="362" spans="1:26" ht="15" customHeight="1" x14ac:dyDescent="0.3">
      <c r="A362" s="64"/>
      <c r="B362" s="64"/>
      <c r="C362" s="65"/>
      <c r="D362" s="63" t="str">
        <f>IF(Athletes!$C362=0,"-",Data!$D$1-Athletes!$C362)</f>
        <v>-</v>
      </c>
      <c r="E362" s="66"/>
      <c r="F362" s="64"/>
      <c r="G362" s="64"/>
      <c r="H362" s="64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</row>
    <row r="363" spans="1:26" ht="15" customHeight="1" x14ac:dyDescent="0.3">
      <c r="A363" s="64"/>
      <c r="B363" s="64"/>
      <c r="C363" s="65"/>
      <c r="D363" s="63" t="str">
        <f>IF(Athletes!$C363=0,"-",Data!$D$1-Athletes!$C363)</f>
        <v>-</v>
      </c>
      <c r="E363" s="66"/>
      <c r="F363" s="64"/>
      <c r="G363" s="64"/>
      <c r="H363" s="64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</row>
    <row r="364" spans="1:26" ht="15" customHeight="1" x14ac:dyDescent="0.3">
      <c r="A364" s="64"/>
      <c r="B364" s="64"/>
      <c r="C364" s="65"/>
      <c r="D364" s="63" t="str">
        <f>IF(Athletes!$C364=0,"-",Data!$D$1-Athletes!$C364)</f>
        <v>-</v>
      </c>
      <c r="E364" s="66"/>
      <c r="F364" s="64"/>
      <c r="G364" s="64"/>
      <c r="H364" s="64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</row>
    <row r="365" spans="1:26" ht="15" customHeight="1" x14ac:dyDescent="0.3">
      <c r="A365" s="64"/>
      <c r="B365" s="64"/>
      <c r="C365" s="65"/>
      <c r="D365" s="63" t="str">
        <f>IF(Athletes!$C365=0,"-",Data!$D$1-Athletes!$C365)</f>
        <v>-</v>
      </c>
      <c r="E365" s="66"/>
      <c r="F365" s="64"/>
      <c r="G365" s="64"/>
      <c r="H365" s="64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</row>
    <row r="366" spans="1:26" ht="15" customHeight="1" x14ac:dyDescent="0.3">
      <c r="A366" s="64"/>
      <c r="B366" s="64"/>
      <c r="C366" s="65"/>
      <c r="D366" s="63" t="str">
        <f>IF(Athletes!$C366=0,"-",Data!$D$1-Athletes!$C366)</f>
        <v>-</v>
      </c>
      <c r="E366" s="66"/>
      <c r="F366" s="64"/>
      <c r="G366" s="64"/>
      <c r="H366" s="64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</row>
    <row r="367" spans="1:26" ht="15" customHeight="1" x14ac:dyDescent="0.3">
      <c r="A367" s="64"/>
      <c r="B367" s="64"/>
      <c r="C367" s="65"/>
      <c r="D367" s="63" t="str">
        <f>IF(Athletes!$C367=0,"-",Data!$D$1-Athletes!$C367)</f>
        <v>-</v>
      </c>
      <c r="E367" s="66"/>
      <c r="F367" s="64"/>
      <c r="G367" s="64"/>
      <c r="H367" s="64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</row>
    <row r="368" spans="1:26" ht="15" customHeight="1" x14ac:dyDescent="0.3">
      <c r="A368" s="64"/>
      <c r="B368" s="64"/>
      <c r="C368" s="65"/>
      <c r="D368" s="63" t="str">
        <f>IF(Athletes!$C368=0,"-",Data!$D$1-Athletes!$C368)</f>
        <v>-</v>
      </c>
      <c r="E368" s="66"/>
      <c r="F368" s="64"/>
      <c r="G368" s="64"/>
      <c r="H368" s="64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</row>
    <row r="369" spans="1:26" ht="15" customHeight="1" x14ac:dyDescent="0.3">
      <c r="A369" s="64"/>
      <c r="B369" s="64"/>
      <c r="C369" s="65"/>
      <c r="D369" s="63" t="str">
        <f>IF(Athletes!$C369=0,"-",Data!$D$1-Athletes!$C369)</f>
        <v>-</v>
      </c>
      <c r="E369" s="66"/>
      <c r="F369" s="64"/>
      <c r="G369" s="64"/>
      <c r="H369" s="64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</row>
    <row r="370" spans="1:26" ht="15" customHeight="1" x14ac:dyDescent="0.3">
      <c r="A370" s="64"/>
      <c r="B370" s="64"/>
      <c r="C370" s="65"/>
      <c r="D370" s="63" t="str">
        <f>IF(Athletes!$C370=0,"-",Data!$D$1-Athletes!$C370)</f>
        <v>-</v>
      </c>
      <c r="E370" s="66"/>
      <c r="F370" s="64"/>
      <c r="G370" s="64"/>
      <c r="H370" s="64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</row>
    <row r="371" spans="1:26" ht="15" customHeight="1" x14ac:dyDescent="0.3">
      <c r="A371" s="64"/>
      <c r="B371" s="64"/>
      <c r="C371" s="65"/>
      <c r="D371" s="63" t="str">
        <f>IF(Athletes!$C371=0,"-",Data!$D$1-Athletes!$C371)</f>
        <v>-</v>
      </c>
      <c r="E371" s="66"/>
      <c r="F371" s="64"/>
      <c r="G371" s="64"/>
      <c r="H371" s="64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</row>
    <row r="372" spans="1:26" ht="15" customHeight="1" x14ac:dyDescent="0.3">
      <c r="A372" s="64"/>
      <c r="B372" s="64"/>
      <c r="C372" s="65"/>
      <c r="D372" s="63" t="str">
        <f>IF(Athletes!$C372=0,"-",Data!$D$1-Athletes!$C372)</f>
        <v>-</v>
      </c>
      <c r="E372" s="66"/>
      <c r="F372" s="64"/>
      <c r="G372" s="64"/>
      <c r="H372" s="64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</row>
    <row r="373" spans="1:26" ht="15" customHeight="1" x14ac:dyDescent="0.3">
      <c r="A373" s="64"/>
      <c r="B373" s="64"/>
      <c r="C373" s="65"/>
      <c r="D373" s="63" t="str">
        <f>IF(Athletes!$C373=0,"-",Data!$D$1-Athletes!$C373)</f>
        <v>-</v>
      </c>
      <c r="E373" s="66"/>
      <c r="F373" s="64"/>
      <c r="G373" s="64"/>
      <c r="H373" s="64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</row>
    <row r="374" spans="1:26" ht="15" customHeight="1" x14ac:dyDescent="0.3">
      <c r="A374" s="64"/>
      <c r="B374" s="64"/>
      <c r="C374" s="65"/>
      <c r="D374" s="63" t="str">
        <f>IF(Athletes!$C374=0,"-",Data!$D$1-Athletes!$C374)</f>
        <v>-</v>
      </c>
      <c r="E374" s="66"/>
      <c r="F374" s="64"/>
      <c r="G374" s="64"/>
      <c r="H374" s="64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</row>
    <row r="375" spans="1:26" ht="15" customHeight="1" x14ac:dyDescent="0.3">
      <c r="A375" s="64"/>
      <c r="B375" s="64"/>
      <c r="C375" s="65"/>
      <c r="D375" s="63" t="str">
        <f>IF(Athletes!$C375=0,"-",Data!$D$1-Athletes!$C375)</f>
        <v>-</v>
      </c>
      <c r="E375" s="66"/>
      <c r="F375" s="64"/>
      <c r="G375" s="64"/>
      <c r="H375" s="64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</row>
    <row r="376" spans="1:26" ht="15" customHeight="1" x14ac:dyDescent="0.3">
      <c r="A376" s="64"/>
      <c r="B376" s="64"/>
      <c r="C376" s="65"/>
      <c r="D376" s="63" t="str">
        <f>IF(Athletes!$C376=0,"-",Data!$D$1-Athletes!$C376)</f>
        <v>-</v>
      </c>
      <c r="E376" s="66"/>
      <c r="F376" s="64"/>
      <c r="G376" s="64"/>
      <c r="H376" s="64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</row>
    <row r="377" spans="1:26" ht="15" customHeight="1" x14ac:dyDescent="0.3">
      <c r="A377" s="64"/>
      <c r="B377" s="64"/>
      <c r="C377" s="65"/>
      <c r="D377" s="63" t="str">
        <f>IF(Athletes!$C377=0,"-",Data!$D$1-Athletes!$C377)</f>
        <v>-</v>
      </c>
      <c r="E377" s="66"/>
      <c r="F377" s="64"/>
      <c r="G377" s="64"/>
      <c r="H377" s="64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</row>
    <row r="378" spans="1:26" ht="15" customHeight="1" x14ac:dyDescent="0.3">
      <c r="A378" s="64"/>
      <c r="B378" s="64"/>
      <c r="C378" s="65"/>
      <c r="D378" s="63" t="str">
        <f>IF(Athletes!$C378=0,"-",Data!$D$1-Athletes!$C378)</f>
        <v>-</v>
      </c>
      <c r="E378" s="66"/>
      <c r="F378" s="64"/>
      <c r="G378" s="64"/>
      <c r="H378" s="64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</row>
    <row r="379" spans="1:26" ht="15" customHeight="1" x14ac:dyDescent="0.3">
      <c r="A379" s="64"/>
      <c r="B379" s="64"/>
      <c r="C379" s="65"/>
      <c r="D379" s="63" t="str">
        <f>IF(Athletes!$C379=0,"-",Data!$D$1-Athletes!$C379)</f>
        <v>-</v>
      </c>
      <c r="E379" s="66"/>
      <c r="F379" s="64"/>
      <c r="G379" s="64"/>
      <c r="H379" s="64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</row>
    <row r="380" spans="1:26" ht="15" customHeight="1" x14ac:dyDescent="0.3">
      <c r="A380" s="64"/>
      <c r="B380" s="64"/>
      <c r="C380" s="65"/>
      <c r="D380" s="63" t="str">
        <f>IF(Athletes!$C380=0,"-",Data!$D$1-Athletes!$C380)</f>
        <v>-</v>
      </c>
      <c r="E380" s="66"/>
      <c r="F380" s="64"/>
      <c r="G380" s="64"/>
      <c r="H380" s="64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</row>
    <row r="381" spans="1:26" ht="15" customHeight="1" x14ac:dyDescent="0.3">
      <c r="A381" s="64"/>
      <c r="B381" s="64"/>
      <c r="C381" s="65"/>
      <c r="D381" s="63" t="str">
        <f>IF(Athletes!$C381=0,"-",Data!$D$1-Athletes!$C381)</f>
        <v>-</v>
      </c>
      <c r="E381" s="66"/>
      <c r="F381" s="64"/>
      <c r="G381" s="64"/>
      <c r="H381" s="64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</row>
    <row r="382" spans="1:26" ht="15" customHeight="1" x14ac:dyDescent="0.3">
      <c r="A382" s="64"/>
      <c r="B382" s="64"/>
      <c r="C382" s="65"/>
      <c r="D382" s="63" t="str">
        <f>IF(Athletes!$C382=0,"-",Data!$D$1-Athletes!$C382)</f>
        <v>-</v>
      </c>
      <c r="E382" s="66"/>
      <c r="F382" s="64"/>
      <c r="G382" s="64"/>
      <c r="H382" s="64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</row>
    <row r="383" spans="1:26" ht="15" customHeight="1" x14ac:dyDescent="0.3">
      <c r="A383" s="64"/>
      <c r="B383" s="64"/>
      <c r="C383" s="65"/>
      <c r="D383" s="63" t="str">
        <f>IF(Athletes!$C383=0,"-",Data!$D$1-Athletes!$C383)</f>
        <v>-</v>
      </c>
      <c r="E383" s="66"/>
      <c r="F383" s="64"/>
      <c r="G383" s="64"/>
      <c r="H383" s="64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</row>
    <row r="384" spans="1:26" ht="15" customHeight="1" x14ac:dyDescent="0.3">
      <c r="A384" s="64"/>
      <c r="B384" s="64"/>
      <c r="C384" s="65"/>
      <c r="D384" s="63" t="str">
        <f>IF(Athletes!$C384=0,"-",Data!$D$1-Athletes!$C384)</f>
        <v>-</v>
      </c>
      <c r="E384" s="66"/>
      <c r="F384" s="64"/>
      <c r="G384" s="64"/>
      <c r="H384" s="64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</row>
    <row r="385" spans="1:26" ht="15" customHeight="1" x14ac:dyDescent="0.3">
      <c r="A385" s="64"/>
      <c r="B385" s="64"/>
      <c r="C385" s="65"/>
      <c r="D385" s="63" t="str">
        <f>IF(Athletes!$C385=0,"-",Data!$D$1-Athletes!$C385)</f>
        <v>-</v>
      </c>
      <c r="E385" s="66"/>
      <c r="F385" s="64"/>
      <c r="G385" s="64"/>
      <c r="H385" s="64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</row>
    <row r="386" spans="1:26" ht="15" customHeight="1" x14ac:dyDescent="0.3">
      <c r="A386" s="64"/>
      <c r="B386" s="64"/>
      <c r="C386" s="65"/>
      <c r="D386" s="63" t="str">
        <f>IF(Athletes!$C386=0,"-",Data!$D$1-Athletes!$C386)</f>
        <v>-</v>
      </c>
      <c r="E386" s="66"/>
      <c r="F386" s="64"/>
      <c r="G386" s="64"/>
      <c r="H386" s="64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</row>
    <row r="387" spans="1:26" ht="15" customHeight="1" x14ac:dyDescent="0.3">
      <c r="A387" s="64"/>
      <c r="B387" s="64"/>
      <c r="C387" s="65"/>
      <c r="D387" s="63" t="str">
        <f>IF(Athletes!$C387=0,"-",Data!$D$1-Athletes!$C387)</f>
        <v>-</v>
      </c>
      <c r="E387" s="66"/>
      <c r="F387" s="64"/>
      <c r="G387" s="64"/>
      <c r="H387" s="64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</row>
    <row r="388" spans="1:26" ht="15" customHeight="1" x14ac:dyDescent="0.3">
      <c r="A388" s="64"/>
      <c r="B388" s="64"/>
      <c r="C388" s="65"/>
      <c r="D388" s="63" t="str">
        <f>IF(Athletes!$C388=0,"-",Data!$D$1-Athletes!$C388)</f>
        <v>-</v>
      </c>
      <c r="E388" s="66"/>
      <c r="F388" s="64"/>
      <c r="G388" s="64"/>
      <c r="H388" s="64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</row>
    <row r="389" spans="1:26" ht="15" customHeight="1" x14ac:dyDescent="0.3">
      <c r="A389" s="64"/>
      <c r="B389" s="64"/>
      <c r="C389" s="65"/>
      <c r="D389" s="63" t="str">
        <f>IF(Athletes!$C389=0,"-",Data!$D$1-Athletes!$C389)</f>
        <v>-</v>
      </c>
      <c r="E389" s="66"/>
      <c r="F389" s="64"/>
      <c r="G389" s="64"/>
      <c r="H389" s="64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</row>
    <row r="390" spans="1:26" ht="15" customHeight="1" x14ac:dyDescent="0.3">
      <c r="A390" s="64"/>
      <c r="B390" s="64"/>
      <c r="C390" s="65"/>
      <c r="D390" s="63" t="str">
        <f>IF(Athletes!$C390=0,"-",Data!$D$1-Athletes!$C390)</f>
        <v>-</v>
      </c>
      <c r="E390" s="66"/>
      <c r="F390" s="64"/>
      <c r="G390" s="64"/>
      <c r="H390" s="64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</row>
    <row r="391" spans="1:26" ht="15" customHeight="1" x14ac:dyDescent="0.3">
      <c r="A391" s="64"/>
      <c r="B391" s="64"/>
      <c r="C391" s="65"/>
      <c r="D391" s="63" t="str">
        <f>IF(Athletes!$C391=0,"-",Data!$D$1-Athletes!$C391)</f>
        <v>-</v>
      </c>
      <c r="E391" s="66"/>
      <c r="F391" s="64"/>
      <c r="G391" s="64"/>
      <c r="H391" s="64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</row>
    <row r="392" spans="1:26" ht="15" customHeight="1" x14ac:dyDescent="0.3">
      <c r="A392" s="64"/>
      <c r="B392" s="64"/>
      <c r="C392" s="65"/>
      <c r="D392" s="63" t="str">
        <f>IF(Athletes!$C392=0,"-",Data!$D$1-Athletes!$C392)</f>
        <v>-</v>
      </c>
      <c r="E392" s="66"/>
      <c r="F392" s="64"/>
      <c r="G392" s="64"/>
      <c r="H392" s="64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</row>
    <row r="393" spans="1:26" ht="15" customHeight="1" x14ac:dyDescent="0.3">
      <c r="A393" s="64"/>
      <c r="B393" s="64"/>
      <c r="C393" s="65"/>
      <c r="D393" s="63" t="str">
        <f>IF(Athletes!$C393=0,"-",Data!$D$1-Athletes!$C393)</f>
        <v>-</v>
      </c>
      <c r="E393" s="66"/>
      <c r="F393" s="64"/>
      <c r="G393" s="64"/>
      <c r="H393" s="64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</row>
    <row r="394" spans="1:26" ht="15" customHeight="1" x14ac:dyDescent="0.3">
      <c r="A394" s="64"/>
      <c r="B394" s="64"/>
      <c r="C394" s="65"/>
      <c r="D394" s="63" t="str">
        <f>IF(Athletes!$C394=0,"-",Data!$D$1-Athletes!$C394)</f>
        <v>-</v>
      </c>
      <c r="E394" s="66"/>
      <c r="F394" s="64"/>
      <c r="G394" s="64"/>
      <c r="H394" s="64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</row>
    <row r="395" spans="1:26" ht="15" customHeight="1" x14ac:dyDescent="0.3">
      <c r="A395" s="64"/>
      <c r="B395" s="64"/>
      <c r="C395" s="65"/>
      <c r="D395" s="63" t="str">
        <f>IF(Athletes!$C395=0,"-",Data!$D$1-Athletes!$C395)</f>
        <v>-</v>
      </c>
      <c r="E395" s="66"/>
      <c r="F395" s="64"/>
      <c r="G395" s="64"/>
      <c r="H395" s="64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</row>
    <row r="396" spans="1:26" ht="15" customHeight="1" x14ac:dyDescent="0.3">
      <c r="A396" s="64"/>
      <c r="B396" s="64"/>
      <c r="C396" s="65"/>
      <c r="D396" s="63" t="str">
        <f>IF(Athletes!$C396=0,"-",Data!$D$1-Athletes!$C396)</f>
        <v>-</v>
      </c>
      <c r="E396" s="66"/>
      <c r="F396" s="64"/>
      <c r="G396" s="64"/>
      <c r="H396" s="64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</row>
    <row r="397" spans="1:26" ht="15" customHeight="1" x14ac:dyDescent="0.3">
      <c r="A397" s="64"/>
      <c r="B397" s="64"/>
      <c r="C397" s="65"/>
      <c r="D397" s="63" t="str">
        <f>IF(Athletes!$C397=0,"-",Data!$D$1-Athletes!$C397)</f>
        <v>-</v>
      </c>
      <c r="E397" s="66"/>
      <c r="F397" s="64"/>
      <c r="G397" s="64"/>
      <c r="H397" s="64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</row>
    <row r="398" spans="1:26" ht="15" customHeight="1" x14ac:dyDescent="0.3">
      <c r="A398" s="64"/>
      <c r="B398" s="64"/>
      <c r="C398" s="65"/>
      <c r="D398" s="63" t="str">
        <f>IF(Athletes!$C398=0,"-",Data!$D$1-Athletes!$C398)</f>
        <v>-</v>
      </c>
      <c r="E398" s="66"/>
      <c r="F398" s="64"/>
      <c r="G398" s="64"/>
      <c r="H398" s="64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</row>
    <row r="399" spans="1:26" ht="15" customHeight="1" x14ac:dyDescent="0.3">
      <c r="A399" s="64"/>
      <c r="B399" s="64"/>
      <c r="C399" s="65"/>
      <c r="D399" s="63" t="str">
        <f>IF(Athletes!$C399=0,"-",Data!$D$1-Athletes!$C399)</f>
        <v>-</v>
      </c>
      <c r="E399" s="66"/>
      <c r="F399" s="64"/>
      <c r="G399" s="64"/>
      <c r="H399" s="64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</row>
    <row r="400" spans="1:26" ht="15" customHeight="1" x14ac:dyDescent="0.3">
      <c r="A400" s="64"/>
      <c r="B400" s="64"/>
      <c r="C400" s="65"/>
      <c r="D400" s="63" t="str">
        <f>IF(Athletes!$C400=0,"-",Data!$D$1-Athletes!$C400)</f>
        <v>-</v>
      </c>
      <c r="E400" s="66"/>
      <c r="F400" s="64"/>
      <c r="G400" s="64"/>
      <c r="H400" s="64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</row>
    <row r="401" spans="1:26" ht="15" customHeight="1" x14ac:dyDescent="0.3">
      <c r="A401" s="64"/>
      <c r="B401" s="64"/>
      <c r="C401" s="65"/>
      <c r="D401" s="63" t="str">
        <f>IF(Athletes!$C401=0,"-",Data!$D$1-Athletes!$C401)</f>
        <v>-</v>
      </c>
      <c r="E401" s="66"/>
      <c r="F401" s="64"/>
      <c r="G401" s="64"/>
      <c r="H401" s="64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</row>
    <row r="402" spans="1:26" ht="15" customHeight="1" x14ac:dyDescent="0.3">
      <c r="A402" s="64"/>
      <c r="B402" s="64"/>
      <c r="C402" s="65"/>
      <c r="D402" s="63" t="str">
        <f>IF(Athletes!$C402=0,"-",Data!$D$1-Athletes!$C402)</f>
        <v>-</v>
      </c>
      <c r="E402" s="66"/>
      <c r="F402" s="64"/>
      <c r="G402" s="64"/>
      <c r="H402" s="64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</row>
    <row r="403" spans="1:26" ht="15" customHeight="1" x14ac:dyDescent="0.3">
      <c r="A403" s="64"/>
      <c r="B403" s="64"/>
      <c r="C403" s="65"/>
      <c r="D403" s="63" t="str">
        <f>IF(Athletes!$C403=0,"-",Data!$D$1-Athletes!$C403)</f>
        <v>-</v>
      </c>
      <c r="E403" s="66"/>
      <c r="F403" s="64"/>
      <c r="G403" s="64"/>
      <c r="H403" s="64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</row>
    <row r="404" spans="1:26" ht="15" customHeight="1" x14ac:dyDescent="0.3">
      <c r="A404" s="64"/>
      <c r="B404" s="64"/>
      <c r="C404" s="65"/>
      <c r="D404" s="63" t="str">
        <f>IF(Athletes!$C404=0,"-",Data!$D$1-Athletes!$C404)</f>
        <v>-</v>
      </c>
      <c r="E404" s="66"/>
      <c r="F404" s="64"/>
      <c r="G404" s="64"/>
      <c r="H404" s="64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</row>
    <row r="405" spans="1:26" ht="15" customHeight="1" x14ac:dyDescent="0.3">
      <c r="A405" s="64"/>
      <c r="B405" s="64"/>
      <c r="C405" s="65"/>
      <c r="D405" s="63" t="str">
        <f>IF(Athletes!$C405=0,"-",Data!$D$1-Athletes!$C405)</f>
        <v>-</v>
      </c>
      <c r="E405" s="66"/>
      <c r="F405" s="64"/>
      <c r="G405" s="64"/>
      <c r="H405" s="64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26" ht="15" customHeight="1" x14ac:dyDescent="0.3">
      <c r="A406" s="64"/>
      <c r="B406" s="64"/>
      <c r="C406" s="65"/>
      <c r="D406" s="63" t="str">
        <f>IF(Athletes!$C406=0,"-",Data!$D$1-Athletes!$C406)</f>
        <v>-</v>
      </c>
      <c r="E406" s="66"/>
      <c r="F406" s="64"/>
      <c r="G406" s="64"/>
      <c r="H406" s="64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26" ht="15" customHeight="1" x14ac:dyDescent="0.3">
      <c r="A407" s="64"/>
      <c r="B407" s="64"/>
      <c r="C407" s="65"/>
      <c r="D407" s="63" t="str">
        <f>IF(Athletes!$C407=0,"-",Data!$D$1-Athletes!$C407)</f>
        <v>-</v>
      </c>
      <c r="E407" s="66"/>
      <c r="F407" s="64"/>
      <c r="G407" s="64"/>
      <c r="H407" s="64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spans="1:26" ht="15" customHeight="1" x14ac:dyDescent="0.3">
      <c r="A408" s="64"/>
      <c r="B408" s="64"/>
      <c r="C408" s="65"/>
      <c r="D408" s="63" t="str">
        <f>IF(Athletes!$C408=0,"-",Data!$D$1-Athletes!$C408)</f>
        <v>-</v>
      </c>
      <c r="E408" s="66"/>
      <c r="F408" s="64"/>
      <c r="G408" s="64"/>
      <c r="H408" s="64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</row>
    <row r="409" spans="1:26" ht="15" customHeight="1" x14ac:dyDescent="0.3">
      <c r="A409" s="64"/>
      <c r="B409" s="64"/>
      <c r="C409" s="65"/>
      <c r="D409" s="63" t="str">
        <f>IF(Athletes!$C409=0,"-",Data!$D$1-Athletes!$C409)</f>
        <v>-</v>
      </c>
      <c r="E409" s="66"/>
      <c r="F409" s="64"/>
      <c r="G409" s="64"/>
      <c r="H409" s="64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</row>
    <row r="410" spans="1:26" ht="15" customHeight="1" x14ac:dyDescent="0.3">
      <c r="A410" s="64"/>
      <c r="B410" s="64"/>
      <c r="C410" s="65"/>
      <c r="D410" s="63" t="str">
        <f>IF(Athletes!$C410=0,"-",Data!$D$1-Athletes!$C410)</f>
        <v>-</v>
      </c>
      <c r="E410" s="66"/>
      <c r="F410" s="64"/>
      <c r="G410" s="64"/>
      <c r="H410" s="64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</row>
    <row r="411" spans="1:26" ht="15" customHeight="1" x14ac:dyDescent="0.3">
      <c r="A411" s="64"/>
      <c r="B411" s="64"/>
      <c r="C411" s="65"/>
      <c r="D411" s="63" t="str">
        <f>IF(Athletes!$C411=0,"-",Data!$D$1-Athletes!$C411)</f>
        <v>-</v>
      </c>
      <c r="E411" s="66"/>
      <c r="F411" s="64"/>
      <c r="G411" s="64"/>
      <c r="H411" s="64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</row>
    <row r="412" spans="1:26" ht="15" customHeight="1" x14ac:dyDescent="0.3">
      <c r="A412" s="64"/>
      <c r="B412" s="64"/>
      <c r="C412" s="65"/>
      <c r="D412" s="63" t="str">
        <f>IF(Athletes!$C412=0,"-",Data!$D$1-Athletes!$C412)</f>
        <v>-</v>
      </c>
      <c r="E412" s="66"/>
      <c r="F412" s="64"/>
      <c r="G412" s="64"/>
      <c r="H412" s="64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</row>
    <row r="413" spans="1:26" ht="15" customHeight="1" x14ac:dyDescent="0.3">
      <c r="A413" s="64"/>
      <c r="B413" s="64"/>
      <c r="C413" s="65"/>
      <c r="D413" s="63" t="str">
        <f>IF(Athletes!$C413=0,"-",Data!$D$1-Athletes!$C413)</f>
        <v>-</v>
      </c>
      <c r="E413" s="66"/>
      <c r="F413" s="64"/>
      <c r="G413" s="64"/>
      <c r="H413" s="64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</row>
    <row r="414" spans="1:26" ht="15" customHeight="1" x14ac:dyDescent="0.3">
      <c r="A414" s="64"/>
      <c r="B414" s="64"/>
      <c r="C414" s="65"/>
      <c r="D414" s="63" t="str">
        <f>IF(Athletes!$C414=0,"-",Data!$D$1-Athletes!$C414)</f>
        <v>-</v>
      </c>
      <c r="E414" s="66"/>
      <c r="F414" s="64"/>
      <c r="G414" s="64"/>
      <c r="H414" s="64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</row>
    <row r="415" spans="1:26" ht="15" customHeight="1" x14ac:dyDescent="0.3">
      <c r="A415" s="64"/>
      <c r="B415" s="64"/>
      <c r="C415" s="65"/>
      <c r="D415" s="63" t="str">
        <f>IF(Athletes!$C415=0,"-",Data!$D$1-Athletes!$C415)</f>
        <v>-</v>
      </c>
      <c r="E415" s="66"/>
      <c r="F415" s="64"/>
      <c r="G415" s="64"/>
      <c r="H415" s="64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</row>
    <row r="416" spans="1:26" ht="15" customHeight="1" x14ac:dyDescent="0.3">
      <c r="A416" s="64"/>
      <c r="B416" s="64"/>
      <c r="C416" s="65"/>
      <c r="D416" s="63" t="str">
        <f>IF(Athletes!$C416=0,"-",Data!$D$1-Athletes!$C416)</f>
        <v>-</v>
      </c>
      <c r="E416" s="66"/>
      <c r="F416" s="64"/>
      <c r="G416" s="64"/>
      <c r="H416" s="64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</row>
    <row r="417" spans="1:26" ht="15" customHeight="1" x14ac:dyDescent="0.3">
      <c r="A417" s="64"/>
      <c r="B417" s="64"/>
      <c r="C417" s="65"/>
      <c r="D417" s="63" t="str">
        <f>IF(Athletes!$C417=0,"-",Data!$D$1-Athletes!$C417)</f>
        <v>-</v>
      </c>
      <c r="E417" s="66"/>
      <c r="F417" s="64"/>
      <c r="G417" s="64"/>
      <c r="H417" s="64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</row>
    <row r="418" spans="1:26" ht="15" customHeight="1" x14ac:dyDescent="0.3">
      <c r="A418" s="64"/>
      <c r="B418" s="64"/>
      <c r="C418" s="65"/>
      <c r="D418" s="63" t="str">
        <f>IF(Athletes!$C418=0,"-",Data!$D$1-Athletes!$C418)</f>
        <v>-</v>
      </c>
      <c r="E418" s="66"/>
      <c r="F418" s="64"/>
      <c r="G418" s="64"/>
      <c r="H418" s="64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</row>
    <row r="419" spans="1:26" ht="15" customHeight="1" x14ac:dyDescent="0.3">
      <c r="A419" s="64"/>
      <c r="B419" s="64"/>
      <c r="C419" s="65"/>
      <c r="D419" s="63" t="str">
        <f>IF(Athletes!$C419=0,"-",Data!$D$1-Athletes!$C419)</f>
        <v>-</v>
      </c>
      <c r="E419" s="66"/>
      <c r="F419" s="64"/>
      <c r="G419" s="64"/>
      <c r="H419" s="64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</row>
    <row r="420" spans="1:26" ht="15" customHeight="1" x14ac:dyDescent="0.3">
      <c r="A420" s="64"/>
      <c r="B420" s="64"/>
      <c r="C420" s="65"/>
      <c r="D420" s="63" t="str">
        <f>IF(Athletes!$C420=0,"-",Data!$D$1-Athletes!$C420)</f>
        <v>-</v>
      </c>
      <c r="E420" s="66"/>
      <c r="F420" s="64"/>
      <c r="G420" s="64"/>
      <c r="H420" s="64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</row>
    <row r="421" spans="1:26" ht="15" customHeight="1" x14ac:dyDescent="0.3">
      <c r="A421" s="64"/>
      <c r="B421" s="64"/>
      <c r="C421" s="65"/>
      <c r="D421" s="63" t="str">
        <f>IF(Athletes!$C421=0,"-",Data!$D$1-Athletes!$C421)</f>
        <v>-</v>
      </c>
      <c r="E421" s="66"/>
      <c r="F421" s="64"/>
      <c r="G421" s="64"/>
      <c r="H421" s="64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</row>
    <row r="422" spans="1:26" ht="15" customHeight="1" x14ac:dyDescent="0.3">
      <c r="A422" s="64"/>
      <c r="B422" s="64"/>
      <c r="C422" s="65"/>
      <c r="D422" s="63" t="str">
        <f>IF(Athletes!$C422=0,"-",Data!$D$1-Athletes!$C422)</f>
        <v>-</v>
      </c>
      <c r="E422" s="66"/>
      <c r="F422" s="64"/>
      <c r="G422" s="64"/>
      <c r="H422" s="64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</row>
    <row r="423" spans="1:26" ht="15" customHeight="1" x14ac:dyDescent="0.3">
      <c r="A423" s="64"/>
      <c r="B423" s="64"/>
      <c r="C423" s="65"/>
      <c r="D423" s="63" t="str">
        <f>IF(Athletes!$C423=0,"-",Data!$D$1-Athletes!$C423)</f>
        <v>-</v>
      </c>
      <c r="E423" s="66"/>
      <c r="F423" s="64"/>
      <c r="G423" s="64"/>
      <c r="H423" s="64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</row>
    <row r="424" spans="1:26" ht="15" customHeight="1" x14ac:dyDescent="0.3">
      <c r="A424" s="64"/>
      <c r="B424" s="64"/>
      <c r="C424" s="65"/>
      <c r="D424" s="63" t="str">
        <f>IF(Athletes!$C424=0,"-",Data!$D$1-Athletes!$C424)</f>
        <v>-</v>
      </c>
      <c r="E424" s="66"/>
      <c r="F424" s="64"/>
      <c r="G424" s="64"/>
      <c r="H424" s="64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</row>
    <row r="425" spans="1:26" ht="15" customHeight="1" x14ac:dyDescent="0.3">
      <c r="A425" s="64"/>
      <c r="B425" s="64"/>
      <c r="C425" s="65"/>
      <c r="D425" s="63" t="str">
        <f>IF(Athletes!$C425=0,"-",Data!$D$1-Athletes!$C425)</f>
        <v>-</v>
      </c>
      <c r="E425" s="66"/>
      <c r="F425" s="64"/>
      <c r="G425" s="64"/>
      <c r="H425" s="64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</row>
    <row r="426" spans="1:26" ht="15" customHeight="1" x14ac:dyDescent="0.3">
      <c r="A426" s="64"/>
      <c r="B426" s="64"/>
      <c r="C426" s="65"/>
      <c r="D426" s="63" t="str">
        <f>IF(Athletes!$C426=0,"-",Data!$D$1-Athletes!$C426)</f>
        <v>-</v>
      </c>
      <c r="E426" s="66"/>
      <c r="F426" s="64"/>
      <c r="G426" s="64"/>
      <c r="H426" s="64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</row>
    <row r="427" spans="1:26" ht="15" customHeight="1" x14ac:dyDescent="0.3">
      <c r="A427" s="64"/>
      <c r="B427" s="64"/>
      <c r="C427" s="65"/>
      <c r="D427" s="63" t="str">
        <f>IF(Athletes!$C427=0,"-",Data!$D$1-Athletes!$C427)</f>
        <v>-</v>
      </c>
      <c r="E427" s="66"/>
      <c r="F427" s="64"/>
      <c r="G427" s="64"/>
      <c r="H427" s="64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</row>
    <row r="428" spans="1:26" ht="15" customHeight="1" x14ac:dyDescent="0.3">
      <c r="A428" s="64"/>
      <c r="B428" s="64"/>
      <c r="C428" s="65"/>
      <c r="D428" s="63" t="str">
        <f>IF(Athletes!$C428=0,"-",Data!$D$1-Athletes!$C428)</f>
        <v>-</v>
      </c>
      <c r="E428" s="66"/>
      <c r="F428" s="64"/>
      <c r="G428" s="64"/>
      <c r="H428" s="64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</row>
    <row r="429" spans="1:26" ht="15" customHeight="1" x14ac:dyDescent="0.3">
      <c r="A429" s="64"/>
      <c r="B429" s="64"/>
      <c r="C429" s="65"/>
      <c r="D429" s="63" t="str">
        <f>IF(Athletes!$C429=0,"-",Data!$D$1-Athletes!$C429)</f>
        <v>-</v>
      </c>
      <c r="E429" s="66"/>
      <c r="F429" s="64"/>
      <c r="G429" s="64"/>
      <c r="H429" s="64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</row>
    <row r="430" spans="1:26" ht="15" customHeight="1" x14ac:dyDescent="0.3">
      <c r="A430" s="64"/>
      <c r="B430" s="64"/>
      <c r="C430" s="65"/>
      <c r="D430" s="63" t="str">
        <f>IF(Athletes!$C430=0,"-",Data!$D$1-Athletes!$C430)</f>
        <v>-</v>
      </c>
      <c r="E430" s="66"/>
      <c r="F430" s="64"/>
      <c r="G430" s="64"/>
      <c r="H430" s="64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</row>
    <row r="431" spans="1:26" ht="15" customHeight="1" x14ac:dyDescent="0.3">
      <c r="A431" s="64"/>
      <c r="B431" s="64"/>
      <c r="C431" s="65"/>
      <c r="D431" s="63" t="str">
        <f>IF(Athletes!$C431=0,"-",Data!$D$1-Athletes!$C431)</f>
        <v>-</v>
      </c>
      <c r="E431" s="66"/>
      <c r="F431" s="64"/>
      <c r="G431" s="64"/>
      <c r="H431" s="64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</row>
    <row r="432" spans="1:26" ht="15" customHeight="1" x14ac:dyDescent="0.3">
      <c r="A432" s="64"/>
      <c r="B432" s="64"/>
      <c r="C432" s="65"/>
      <c r="D432" s="63" t="str">
        <f>IF(Athletes!$C432=0,"-",Data!$D$1-Athletes!$C432)</f>
        <v>-</v>
      </c>
      <c r="E432" s="66"/>
      <c r="F432" s="64"/>
      <c r="G432" s="64"/>
      <c r="H432" s="64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</row>
    <row r="433" spans="1:26" ht="15" customHeight="1" x14ac:dyDescent="0.3">
      <c r="A433" s="64"/>
      <c r="B433" s="64"/>
      <c r="C433" s="65"/>
      <c r="D433" s="63" t="str">
        <f>IF(Athletes!$C433=0,"-",Data!$D$1-Athletes!$C433)</f>
        <v>-</v>
      </c>
      <c r="E433" s="66"/>
      <c r="F433" s="64"/>
      <c r="G433" s="64"/>
      <c r="H433" s="64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</row>
    <row r="434" spans="1:26" ht="15" customHeight="1" x14ac:dyDescent="0.3">
      <c r="A434" s="64"/>
      <c r="B434" s="64"/>
      <c r="C434" s="65"/>
      <c r="D434" s="63" t="str">
        <f>IF(Athletes!$C434=0,"-",Data!$D$1-Athletes!$C434)</f>
        <v>-</v>
      </c>
      <c r="E434" s="66"/>
      <c r="F434" s="64"/>
      <c r="G434" s="64"/>
      <c r="H434" s="64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</row>
    <row r="435" spans="1:26" ht="15" customHeight="1" x14ac:dyDescent="0.3">
      <c r="A435" s="64"/>
      <c r="B435" s="64"/>
      <c r="C435" s="65"/>
      <c r="D435" s="63" t="str">
        <f>IF(Athletes!$C435=0,"-",Data!$D$1-Athletes!$C435)</f>
        <v>-</v>
      </c>
      <c r="E435" s="66"/>
      <c r="F435" s="64"/>
      <c r="G435" s="64"/>
      <c r="H435" s="64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</row>
    <row r="436" spans="1:26" ht="15" customHeight="1" x14ac:dyDescent="0.3">
      <c r="A436" s="64"/>
      <c r="B436" s="64"/>
      <c r="C436" s="65"/>
      <c r="D436" s="63" t="str">
        <f>IF(Athletes!$C436=0,"-",Data!$D$1-Athletes!$C436)</f>
        <v>-</v>
      </c>
      <c r="E436" s="66"/>
      <c r="F436" s="64"/>
      <c r="G436" s="64"/>
      <c r="H436" s="64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</row>
    <row r="437" spans="1:26" ht="15" customHeight="1" x14ac:dyDescent="0.3">
      <c r="A437" s="64"/>
      <c r="B437" s="64"/>
      <c r="C437" s="65"/>
      <c r="D437" s="63" t="str">
        <f>IF(Athletes!$C437=0,"-",Data!$D$1-Athletes!$C437)</f>
        <v>-</v>
      </c>
      <c r="E437" s="66"/>
      <c r="F437" s="64"/>
      <c r="G437" s="64"/>
      <c r="H437" s="64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</row>
    <row r="438" spans="1:26" ht="15" customHeight="1" x14ac:dyDescent="0.3">
      <c r="A438" s="64"/>
      <c r="B438" s="64"/>
      <c r="C438" s="65"/>
      <c r="D438" s="63" t="str">
        <f>IF(Athletes!$C438=0,"-",Data!$D$1-Athletes!$C438)</f>
        <v>-</v>
      </c>
      <c r="E438" s="66"/>
      <c r="F438" s="64"/>
      <c r="G438" s="64"/>
      <c r="H438" s="64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</row>
    <row r="439" spans="1:26" ht="15" customHeight="1" x14ac:dyDescent="0.3">
      <c r="A439" s="64"/>
      <c r="B439" s="64"/>
      <c r="C439" s="65"/>
      <c r="D439" s="63" t="str">
        <f>IF(Athletes!$C439=0,"-",Data!$D$1-Athletes!$C439)</f>
        <v>-</v>
      </c>
      <c r="E439" s="66"/>
      <c r="F439" s="64"/>
      <c r="G439" s="64"/>
      <c r="H439" s="64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</row>
    <row r="440" spans="1:26" ht="15" customHeight="1" x14ac:dyDescent="0.3">
      <c r="A440" s="64"/>
      <c r="B440" s="64"/>
      <c r="C440" s="65"/>
      <c r="D440" s="63" t="str">
        <f>IF(Athletes!$C440=0,"-",Data!$D$1-Athletes!$C440)</f>
        <v>-</v>
      </c>
      <c r="E440" s="66"/>
      <c r="F440" s="64"/>
      <c r="G440" s="64"/>
      <c r="H440" s="64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</row>
    <row r="441" spans="1:26" ht="15" customHeight="1" x14ac:dyDescent="0.3">
      <c r="A441" s="64"/>
      <c r="B441" s="64"/>
      <c r="C441" s="65"/>
      <c r="D441" s="63" t="str">
        <f>IF(Athletes!$C441=0,"-",Data!$D$1-Athletes!$C441)</f>
        <v>-</v>
      </c>
      <c r="E441" s="66"/>
      <c r="F441" s="64"/>
      <c r="G441" s="64"/>
      <c r="H441" s="64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</row>
    <row r="442" spans="1:26" ht="15" customHeight="1" x14ac:dyDescent="0.3">
      <c r="A442" s="64"/>
      <c r="B442" s="64"/>
      <c r="C442" s="65"/>
      <c r="D442" s="63" t="str">
        <f>IF(Athletes!$C442=0,"-",Data!$D$1-Athletes!$C442)</f>
        <v>-</v>
      </c>
      <c r="E442" s="66"/>
      <c r="F442" s="64"/>
      <c r="G442" s="64"/>
      <c r="H442" s="64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</row>
    <row r="443" spans="1:26" ht="15" customHeight="1" x14ac:dyDescent="0.3">
      <c r="A443" s="64"/>
      <c r="B443" s="64"/>
      <c r="C443" s="65"/>
      <c r="D443" s="63" t="str">
        <f>IF(Athletes!$C443=0,"-",Data!$D$1-Athletes!$C443)</f>
        <v>-</v>
      </c>
      <c r="E443" s="66"/>
      <c r="F443" s="64"/>
      <c r="G443" s="64"/>
      <c r="H443" s="64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</row>
    <row r="444" spans="1:26" ht="15" customHeight="1" x14ac:dyDescent="0.3">
      <c r="A444" s="64"/>
      <c r="B444" s="64"/>
      <c r="C444" s="65"/>
      <c r="D444" s="63" t="str">
        <f>IF(Athletes!$C444=0,"-",Data!$D$1-Athletes!$C444)</f>
        <v>-</v>
      </c>
      <c r="E444" s="66"/>
      <c r="F444" s="64"/>
      <c r="G444" s="64"/>
      <c r="H444" s="64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</row>
    <row r="445" spans="1:26" ht="15" customHeight="1" x14ac:dyDescent="0.3">
      <c r="A445" s="64"/>
      <c r="B445" s="64"/>
      <c r="C445" s="65"/>
      <c r="D445" s="63" t="str">
        <f>IF(Athletes!$C445=0,"-",Data!$D$1-Athletes!$C445)</f>
        <v>-</v>
      </c>
      <c r="E445" s="66"/>
      <c r="F445" s="64"/>
      <c r="G445" s="64"/>
      <c r="H445" s="64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</row>
    <row r="446" spans="1:26" ht="15" customHeight="1" x14ac:dyDescent="0.3">
      <c r="A446" s="64"/>
      <c r="B446" s="64"/>
      <c r="C446" s="65"/>
      <c r="D446" s="63" t="str">
        <f>IF(Athletes!$C446=0,"-",Data!$D$1-Athletes!$C446)</f>
        <v>-</v>
      </c>
      <c r="E446" s="66"/>
      <c r="F446" s="64"/>
      <c r="G446" s="64"/>
      <c r="H446" s="64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</row>
    <row r="447" spans="1:26" ht="15" customHeight="1" x14ac:dyDescent="0.3">
      <c r="A447" s="64"/>
      <c r="B447" s="64"/>
      <c r="C447" s="65"/>
      <c r="D447" s="63" t="str">
        <f>IF(Athletes!$C447=0,"-",Data!$D$1-Athletes!$C447)</f>
        <v>-</v>
      </c>
      <c r="E447" s="66"/>
      <c r="F447" s="64"/>
      <c r="G447" s="64"/>
      <c r="H447" s="64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</row>
    <row r="448" spans="1:26" ht="15" customHeight="1" x14ac:dyDescent="0.3">
      <c r="A448" s="64"/>
      <c r="B448" s="64"/>
      <c r="C448" s="65"/>
      <c r="D448" s="63" t="str">
        <f>IF(Athletes!$C448=0,"-",Data!$D$1-Athletes!$C448)</f>
        <v>-</v>
      </c>
      <c r="E448" s="66"/>
      <c r="F448" s="64"/>
      <c r="G448" s="64"/>
      <c r="H448" s="64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</row>
    <row r="449" spans="1:26" ht="15" customHeight="1" x14ac:dyDescent="0.3">
      <c r="A449" s="64"/>
      <c r="B449" s="64"/>
      <c r="C449" s="65"/>
      <c r="D449" s="63" t="str">
        <f>IF(Athletes!$C449=0,"-",Data!$D$1-Athletes!$C449)</f>
        <v>-</v>
      </c>
      <c r="E449" s="66"/>
      <c r="F449" s="64"/>
      <c r="G449" s="64"/>
      <c r="H449" s="64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</row>
    <row r="450" spans="1:26" ht="15" customHeight="1" x14ac:dyDescent="0.3">
      <c r="A450" s="64"/>
      <c r="B450" s="64"/>
      <c r="C450" s="65"/>
      <c r="D450" s="63" t="str">
        <f>IF(Athletes!$C450=0,"-",Data!$D$1-Athletes!$C450)</f>
        <v>-</v>
      </c>
      <c r="E450" s="66"/>
      <c r="F450" s="64"/>
      <c r="G450" s="64"/>
      <c r="H450" s="64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</row>
    <row r="451" spans="1:26" ht="15" customHeight="1" x14ac:dyDescent="0.3">
      <c r="A451" s="64"/>
      <c r="B451" s="64"/>
      <c r="C451" s="65"/>
      <c r="D451" s="63" t="str">
        <f>IF(Athletes!$C451=0,"-",Data!$D$1-Athletes!$C451)</f>
        <v>-</v>
      </c>
      <c r="E451" s="66"/>
      <c r="F451" s="64"/>
      <c r="G451" s="64"/>
      <c r="H451" s="64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</row>
    <row r="452" spans="1:26" ht="15" customHeight="1" x14ac:dyDescent="0.3">
      <c r="A452" s="64"/>
      <c r="B452" s="64"/>
      <c r="C452" s="65"/>
      <c r="D452" s="63" t="str">
        <f>IF(Athletes!$C452=0,"-",Data!$D$1-Athletes!$C452)</f>
        <v>-</v>
      </c>
      <c r="E452" s="66"/>
      <c r="F452" s="64"/>
      <c r="G452" s="64"/>
      <c r="H452" s="64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</row>
    <row r="453" spans="1:26" ht="12.75" customHeight="1" x14ac:dyDescent="0.3">
      <c r="A453" s="60"/>
      <c r="B453" s="60"/>
      <c r="C453" s="60"/>
      <c r="D453" s="62"/>
      <c r="E453" s="62"/>
      <c r="F453" s="51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</row>
    <row r="454" spans="1:26" ht="12.75" customHeight="1" x14ac:dyDescent="0.3">
      <c r="A454" s="60"/>
      <c r="B454" s="60"/>
      <c r="C454" s="60"/>
      <c r="D454" s="62"/>
      <c r="E454" s="62"/>
      <c r="F454" s="51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</row>
    <row r="455" spans="1:26" ht="12.75" customHeight="1" x14ac:dyDescent="0.3">
      <c r="A455" s="60"/>
      <c r="B455" s="60"/>
      <c r="C455" s="60"/>
      <c r="D455" s="62"/>
      <c r="E455" s="62"/>
      <c r="F455" s="51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</row>
    <row r="456" spans="1:26" ht="12.75" customHeight="1" x14ac:dyDescent="0.3">
      <c r="A456" s="60"/>
      <c r="B456" s="60"/>
      <c r="C456" s="60"/>
      <c r="D456" s="62"/>
      <c r="E456" s="62"/>
      <c r="F456" s="51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</row>
    <row r="457" spans="1:26" ht="12.75" customHeight="1" x14ac:dyDescent="0.3">
      <c r="A457" s="60"/>
      <c r="B457" s="60"/>
      <c r="C457" s="60"/>
      <c r="D457" s="62"/>
      <c r="E457" s="62"/>
      <c r="F457" s="51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</row>
    <row r="458" spans="1:26" ht="12.75" customHeight="1" x14ac:dyDescent="0.3">
      <c r="A458" s="60"/>
      <c r="B458" s="60"/>
      <c r="C458" s="60"/>
      <c r="D458" s="62"/>
      <c r="E458" s="62"/>
      <c r="F458" s="51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</row>
    <row r="459" spans="1:26" ht="12.75" customHeight="1" x14ac:dyDescent="0.3">
      <c r="A459" s="60"/>
      <c r="B459" s="60"/>
      <c r="C459" s="60"/>
      <c r="D459" s="62"/>
      <c r="E459" s="62"/>
      <c r="F459" s="51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</row>
    <row r="460" spans="1:26" ht="12.75" customHeight="1" x14ac:dyDescent="0.3">
      <c r="A460" s="60"/>
      <c r="B460" s="60"/>
      <c r="C460" s="60"/>
      <c r="D460" s="62"/>
      <c r="E460" s="62"/>
      <c r="F460" s="51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</row>
    <row r="461" spans="1:26" ht="12.75" customHeight="1" x14ac:dyDescent="0.3">
      <c r="A461" s="60"/>
      <c r="B461" s="60"/>
      <c r="C461" s="60"/>
      <c r="D461" s="62"/>
      <c r="E461" s="62"/>
      <c r="F461" s="51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</row>
    <row r="462" spans="1:26" ht="12.75" customHeight="1" x14ac:dyDescent="0.3">
      <c r="A462" s="60"/>
      <c r="B462" s="60"/>
      <c r="C462" s="60"/>
      <c r="D462" s="62"/>
      <c r="E462" s="62"/>
      <c r="F462" s="51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</row>
    <row r="463" spans="1:26" ht="12.75" customHeight="1" x14ac:dyDescent="0.3">
      <c r="A463" s="60"/>
      <c r="B463" s="60"/>
      <c r="C463" s="60"/>
      <c r="D463" s="62"/>
      <c r="E463" s="62"/>
      <c r="F463" s="51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</row>
    <row r="464" spans="1:26" ht="12.75" customHeight="1" x14ac:dyDescent="0.3">
      <c r="A464" s="60"/>
      <c r="B464" s="60"/>
      <c r="C464" s="60"/>
      <c r="D464" s="62"/>
      <c r="E464" s="62"/>
      <c r="F464" s="51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</row>
    <row r="465" spans="1:26" ht="12.75" customHeight="1" x14ac:dyDescent="0.3">
      <c r="A465" s="60"/>
      <c r="B465" s="60"/>
      <c r="C465" s="60"/>
      <c r="D465" s="62"/>
      <c r="E465" s="62"/>
      <c r="F465" s="51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</row>
    <row r="466" spans="1:26" ht="12.75" customHeight="1" x14ac:dyDescent="0.3">
      <c r="A466" s="60"/>
      <c r="B466" s="60"/>
      <c r="C466" s="60"/>
      <c r="D466" s="62"/>
      <c r="E466" s="62"/>
      <c r="F466" s="51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</row>
    <row r="467" spans="1:26" ht="12.75" customHeight="1" x14ac:dyDescent="0.3">
      <c r="A467" s="60"/>
      <c r="B467" s="60"/>
      <c r="C467" s="60"/>
      <c r="D467" s="62"/>
      <c r="E467" s="62"/>
      <c r="F467" s="51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</row>
    <row r="468" spans="1:26" ht="12.75" customHeight="1" x14ac:dyDescent="0.3">
      <c r="A468" s="60"/>
      <c r="B468" s="60"/>
      <c r="C468" s="60"/>
      <c r="D468" s="62"/>
      <c r="E468" s="62"/>
      <c r="F468" s="51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</row>
    <row r="469" spans="1:26" ht="12.75" customHeight="1" x14ac:dyDescent="0.3">
      <c r="A469" s="60"/>
      <c r="B469" s="60"/>
      <c r="C469" s="60"/>
      <c r="D469" s="62"/>
      <c r="E469" s="62"/>
      <c r="F469" s="51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</row>
    <row r="470" spans="1:26" ht="12.75" customHeight="1" x14ac:dyDescent="0.3">
      <c r="A470" s="60"/>
      <c r="B470" s="60"/>
      <c r="C470" s="60"/>
      <c r="D470" s="62"/>
      <c r="E470" s="62"/>
      <c r="F470" s="51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</row>
    <row r="471" spans="1:26" ht="12.75" customHeight="1" x14ac:dyDescent="0.3">
      <c r="A471" s="60"/>
      <c r="B471" s="60"/>
      <c r="C471" s="60"/>
      <c r="D471" s="62"/>
      <c r="E471" s="62"/>
      <c r="F471" s="51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</row>
    <row r="472" spans="1:26" ht="12.75" customHeight="1" x14ac:dyDescent="0.3">
      <c r="A472" s="60"/>
      <c r="B472" s="60"/>
      <c r="C472" s="60"/>
      <c r="D472" s="62"/>
      <c r="E472" s="62"/>
      <c r="F472" s="51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</row>
    <row r="473" spans="1:26" ht="12.75" customHeight="1" x14ac:dyDescent="0.3">
      <c r="A473" s="60"/>
      <c r="B473" s="60"/>
      <c r="C473" s="60"/>
      <c r="D473" s="62"/>
      <c r="E473" s="62"/>
      <c r="F473" s="51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</row>
    <row r="474" spans="1:26" ht="12.75" customHeight="1" x14ac:dyDescent="0.3">
      <c r="A474" s="60"/>
      <c r="B474" s="60"/>
      <c r="C474" s="60"/>
      <c r="D474" s="62"/>
      <c r="E474" s="62"/>
      <c r="F474" s="51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</row>
    <row r="475" spans="1:26" ht="12.75" customHeight="1" x14ac:dyDescent="0.3">
      <c r="A475" s="60"/>
      <c r="B475" s="60"/>
      <c r="C475" s="60"/>
      <c r="D475" s="62"/>
      <c r="E475" s="62"/>
      <c r="F475" s="51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</row>
    <row r="476" spans="1:26" ht="12.75" customHeight="1" x14ac:dyDescent="0.3">
      <c r="A476" s="60"/>
      <c r="B476" s="60"/>
      <c r="C476" s="60"/>
      <c r="D476" s="62"/>
      <c r="E476" s="62"/>
      <c r="F476" s="51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</row>
    <row r="477" spans="1:26" ht="12.75" customHeight="1" x14ac:dyDescent="0.3">
      <c r="A477" s="60"/>
      <c r="B477" s="60"/>
      <c r="C477" s="60"/>
      <c r="D477" s="62"/>
      <c r="E477" s="62"/>
      <c r="F477" s="51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</row>
    <row r="478" spans="1:26" ht="12.75" customHeight="1" x14ac:dyDescent="0.3">
      <c r="A478" s="60"/>
      <c r="B478" s="60"/>
      <c r="C478" s="60"/>
      <c r="D478" s="62"/>
      <c r="E478" s="62"/>
      <c r="F478" s="51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</row>
    <row r="479" spans="1:26" ht="12.75" customHeight="1" x14ac:dyDescent="0.3">
      <c r="A479" s="60"/>
      <c r="B479" s="60"/>
      <c r="C479" s="60"/>
      <c r="D479" s="62"/>
      <c r="E479" s="62"/>
      <c r="F479" s="51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</row>
    <row r="480" spans="1:26" ht="12.75" customHeight="1" x14ac:dyDescent="0.3">
      <c r="A480" s="60"/>
      <c r="B480" s="60"/>
      <c r="C480" s="60"/>
      <c r="D480" s="62"/>
      <c r="E480" s="62"/>
      <c r="F480" s="51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</row>
    <row r="481" spans="1:26" ht="12.75" customHeight="1" x14ac:dyDescent="0.3">
      <c r="A481" s="60"/>
      <c r="B481" s="60"/>
      <c r="C481" s="60"/>
      <c r="D481" s="62"/>
      <c r="E481" s="62"/>
      <c r="F481" s="51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</row>
    <row r="482" spans="1:26" ht="12.75" customHeight="1" x14ac:dyDescent="0.3">
      <c r="A482" s="60"/>
      <c r="B482" s="60"/>
      <c r="C482" s="60"/>
      <c r="D482" s="62"/>
      <c r="E482" s="62"/>
      <c r="F482" s="51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</row>
    <row r="483" spans="1:26" ht="12.75" customHeight="1" x14ac:dyDescent="0.3">
      <c r="A483" s="60"/>
      <c r="B483" s="60"/>
      <c r="C483" s="60"/>
      <c r="D483" s="62"/>
      <c r="E483" s="62"/>
      <c r="F483" s="51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</row>
    <row r="484" spans="1:26" ht="12.75" customHeight="1" x14ac:dyDescent="0.3">
      <c r="A484" s="60"/>
      <c r="B484" s="60"/>
      <c r="C484" s="60"/>
      <c r="D484" s="62"/>
      <c r="E484" s="62"/>
      <c r="F484" s="51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</row>
    <row r="485" spans="1:26" ht="12.75" customHeight="1" x14ac:dyDescent="0.3">
      <c r="A485" s="60"/>
      <c r="B485" s="60"/>
      <c r="C485" s="60"/>
      <c r="D485" s="62"/>
      <c r="E485" s="62"/>
      <c r="F485" s="51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</row>
    <row r="486" spans="1:26" ht="12.75" customHeight="1" x14ac:dyDescent="0.3">
      <c r="A486" s="60"/>
      <c r="B486" s="60"/>
      <c r="C486" s="60"/>
      <c r="D486" s="62"/>
      <c r="E486" s="62"/>
      <c r="F486" s="51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</row>
    <row r="487" spans="1:26" ht="12.75" customHeight="1" x14ac:dyDescent="0.3">
      <c r="A487" s="60"/>
      <c r="B487" s="60"/>
      <c r="C487" s="60"/>
      <c r="D487" s="62"/>
      <c r="E487" s="62"/>
      <c r="F487" s="51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</row>
    <row r="488" spans="1:26" ht="12.75" customHeight="1" x14ac:dyDescent="0.3">
      <c r="A488" s="60"/>
      <c r="B488" s="60"/>
      <c r="C488" s="60"/>
      <c r="D488" s="62"/>
      <c r="E488" s="62"/>
      <c r="F488" s="51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</row>
    <row r="489" spans="1:26" ht="12.75" customHeight="1" x14ac:dyDescent="0.3">
      <c r="A489" s="60"/>
      <c r="B489" s="60"/>
      <c r="C489" s="60"/>
      <c r="D489" s="62"/>
      <c r="E489" s="62"/>
      <c r="F489" s="51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</row>
    <row r="490" spans="1:26" ht="12.75" customHeight="1" x14ac:dyDescent="0.3">
      <c r="A490" s="60"/>
      <c r="B490" s="60"/>
      <c r="C490" s="60"/>
      <c r="D490" s="62"/>
      <c r="E490" s="62"/>
      <c r="F490" s="51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</row>
    <row r="491" spans="1:26" ht="12.75" customHeight="1" x14ac:dyDescent="0.3">
      <c r="A491" s="60"/>
      <c r="B491" s="60"/>
      <c r="C491" s="60"/>
      <c r="D491" s="62"/>
      <c r="E491" s="62"/>
      <c r="F491" s="51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</row>
    <row r="492" spans="1:26" ht="12.75" customHeight="1" x14ac:dyDescent="0.3">
      <c r="A492" s="60"/>
      <c r="B492" s="60"/>
      <c r="C492" s="60"/>
      <c r="D492" s="62"/>
      <c r="E492" s="62"/>
      <c r="F492" s="51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</row>
    <row r="493" spans="1:26" ht="12.75" customHeight="1" x14ac:dyDescent="0.3">
      <c r="A493" s="60"/>
      <c r="B493" s="60"/>
      <c r="C493" s="60"/>
      <c r="D493" s="62"/>
      <c r="E493" s="62"/>
      <c r="F493" s="51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</row>
    <row r="494" spans="1:26" ht="12.75" customHeight="1" x14ac:dyDescent="0.3">
      <c r="A494" s="60"/>
      <c r="B494" s="60"/>
      <c r="C494" s="60"/>
      <c r="D494" s="62"/>
      <c r="E494" s="62"/>
      <c r="F494" s="51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</row>
    <row r="495" spans="1:26" ht="12.75" customHeight="1" x14ac:dyDescent="0.3">
      <c r="A495" s="60"/>
      <c r="B495" s="60"/>
      <c r="C495" s="60"/>
      <c r="D495" s="62"/>
      <c r="E495" s="62"/>
      <c r="F495" s="51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</row>
    <row r="496" spans="1:26" ht="12.75" customHeight="1" x14ac:dyDescent="0.3">
      <c r="A496" s="60"/>
      <c r="B496" s="60"/>
      <c r="C496" s="60"/>
      <c r="D496" s="62"/>
      <c r="E496" s="62"/>
      <c r="F496" s="51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</row>
    <row r="497" spans="1:26" ht="12.75" customHeight="1" x14ac:dyDescent="0.3">
      <c r="A497" s="60"/>
      <c r="B497" s="60"/>
      <c r="C497" s="60"/>
      <c r="D497" s="62"/>
      <c r="E497" s="62"/>
      <c r="F497" s="51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</row>
    <row r="498" spans="1:26" ht="12.75" customHeight="1" x14ac:dyDescent="0.3">
      <c r="A498" s="60"/>
      <c r="B498" s="60"/>
      <c r="C498" s="60"/>
      <c r="D498" s="62"/>
      <c r="E498" s="62"/>
      <c r="F498" s="51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</row>
    <row r="499" spans="1:26" ht="12.75" customHeight="1" x14ac:dyDescent="0.3">
      <c r="A499" s="60"/>
      <c r="B499" s="60"/>
      <c r="C499" s="60"/>
      <c r="D499" s="62"/>
      <c r="E499" s="62"/>
      <c r="F499" s="51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</row>
    <row r="500" spans="1:26" ht="12.75" customHeight="1" x14ac:dyDescent="0.3">
      <c r="A500" s="60"/>
      <c r="B500" s="60"/>
      <c r="C500" s="60"/>
      <c r="D500" s="62"/>
      <c r="E500" s="62"/>
      <c r="F500" s="51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</row>
    <row r="501" spans="1:26" ht="12.75" customHeight="1" x14ac:dyDescent="0.3">
      <c r="A501" s="60"/>
      <c r="B501" s="60"/>
      <c r="C501" s="60"/>
      <c r="D501" s="62"/>
      <c r="E501" s="62"/>
      <c r="F501" s="51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</row>
    <row r="502" spans="1:26" ht="12.75" customHeight="1" x14ac:dyDescent="0.3">
      <c r="A502" s="60"/>
      <c r="B502" s="60"/>
      <c r="C502" s="60"/>
      <c r="D502" s="62"/>
      <c r="E502" s="62"/>
      <c r="F502" s="51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</row>
    <row r="503" spans="1:26" ht="12.75" customHeight="1" x14ac:dyDescent="0.3">
      <c r="A503" s="60"/>
      <c r="B503" s="60"/>
      <c r="C503" s="60"/>
      <c r="D503" s="62"/>
      <c r="E503" s="62"/>
      <c r="F503" s="51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</row>
    <row r="504" spans="1:26" ht="12.75" customHeight="1" x14ac:dyDescent="0.3">
      <c r="A504" s="60"/>
      <c r="B504" s="60"/>
      <c r="C504" s="60"/>
      <c r="D504" s="62"/>
      <c r="E504" s="62"/>
      <c r="F504" s="51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</row>
    <row r="505" spans="1:26" ht="12.75" customHeight="1" x14ac:dyDescent="0.3">
      <c r="A505" s="60"/>
      <c r="B505" s="60"/>
      <c r="C505" s="60"/>
      <c r="D505" s="62"/>
      <c r="E505" s="62"/>
      <c r="F505" s="51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</row>
    <row r="506" spans="1:26" ht="12.75" customHeight="1" x14ac:dyDescent="0.3">
      <c r="A506" s="60"/>
      <c r="B506" s="60"/>
      <c r="C506" s="60"/>
      <c r="D506" s="62"/>
      <c r="E506" s="62"/>
      <c r="F506" s="51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</row>
    <row r="507" spans="1:26" ht="12.75" customHeight="1" x14ac:dyDescent="0.3">
      <c r="A507" s="60"/>
      <c r="B507" s="60"/>
      <c r="C507" s="60"/>
      <c r="D507" s="62"/>
      <c r="E507" s="62"/>
      <c r="F507" s="51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</row>
    <row r="508" spans="1:26" ht="12.75" customHeight="1" x14ac:dyDescent="0.3">
      <c r="A508" s="60"/>
      <c r="B508" s="60"/>
      <c r="C508" s="60"/>
      <c r="D508" s="62"/>
      <c r="E508" s="62"/>
      <c r="F508" s="51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</row>
    <row r="509" spans="1:26" ht="12.75" customHeight="1" x14ac:dyDescent="0.3">
      <c r="A509" s="60"/>
      <c r="B509" s="60"/>
      <c r="C509" s="60"/>
      <c r="D509" s="62"/>
      <c r="E509" s="62"/>
      <c r="F509" s="51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</row>
    <row r="510" spans="1:26" ht="12.75" customHeight="1" x14ac:dyDescent="0.3">
      <c r="A510" s="60"/>
      <c r="B510" s="60"/>
      <c r="C510" s="60"/>
      <c r="D510" s="62"/>
      <c r="E510" s="62"/>
      <c r="F510" s="51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</row>
    <row r="511" spans="1:26" ht="12.75" customHeight="1" x14ac:dyDescent="0.3">
      <c r="A511" s="60"/>
      <c r="B511" s="60"/>
      <c r="C511" s="60"/>
      <c r="D511" s="62"/>
      <c r="E511" s="62"/>
      <c r="F511" s="51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</row>
    <row r="512" spans="1:26" ht="12.75" customHeight="1" x14ac:dyDescent="0.3">
      <c r="A512" s="60"/>
      <c r="B512" s="60"/>
      <c r="C512" s="60"/>
      <c r="D512" s="62"/>
      <c r="E512" s="62"/>
      <c r="F512" s="51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</row>
    <row r="513" spans="1:26" ht="12.75" customHeight="1" x14ac:dyDescent="0.3">
      <c r="A513" s="60"/>
      <c r="B513" s="60"/>
      <c r="C513" s="60"/>
      <c r="D513" s="62"/>
      <c r="E513" s="62"/>
      <c r="F513" s="51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</row>
    <row r="514" spans="1:26" ht="12.75" customHeight="1" x14ac:dyDescent="0.3">
      <c r="A514" s="60"/>
      <c r="B514" s="60"/>
      <c r="C514" s="60"/>
      <c r="D514" s="62"/>
      <c r="E514" s="62"/>
      <c r="F514" s="51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</row>
    <row r="515" spans="1:26" ht="12.75" customHeight="1" x14ac:dyDescent="0.3">
      <c r="A515" s="60"/>
      <c r="B515" s="60"/>
      <c r="C515" s="60"/>
      <c r="D515" s="62"/>
      <c r="E515" s="62"/>
      <c r="F515" s="51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</row>
    <row r="516" spans="1:26" ht="12.75" customHeight="1" x14ac:dyDescent="0.3">
      <c r="A516" s="60"/>
      <c r="B516" s="60"/>
      <c r="C516" s="60"/>
      <c r="D516" s="62"/>
      <c r="E516" s="62"/>
      <c r="F516" s="51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</row>
    <row r="517" spans="1:26" ht="12.75" customHeight="1" x14ac:dyDescent="0.3">
      <c r="A517" s="60"/>
      <c r="B517" s="60"/>
      <c r="C517" s="60"/>
      <c r="D517" s="62"/>
      <c r="E517" s="62"/>
      <c r="F517" s="51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</row>
    <row r="518" spans="1:26" ht="12.75" customHeight="1" x14ac:dyDescent="0.3">
      <c r="A518" s="60"/>
      <c r="B518" s="60"/>
      <c r="C518" s="60"/>
      <c r="D518" s="62"/>
      <c r="E518" s="62"/>
      <c r="F518" s="51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</row>
    <row r="519" spans="1:26" ht="12.75" customHeight="1" x14ac:dyDescent="0.3">
      <c r="A519" s="60"/>
      <c r="B519" s="60"/>
      <c r="C519" s="60"/>
      <c r="D519" s="62"/>
      <c r="E519" s="62"/>
      <c r="F519" s="51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</row>
    <row r="520" spans="1:26" ht="12.75" customHeight="1" x14ac:dyDescent="0.3">
      <c r="A520" s="60"/>
      <c r="B520" s="60"/>
      <c r="C520" s="60"/>
      <c r="D520" s="62"/>
      <c r="E520" s="62"/>
      <c r="F520" s="51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</row>
    <row r="521" spans="1:26" ht="12.75" customHeight="1" x14ac:dyDescent="0.3">
      <c r="A521" s="60"/>
      <c r="B521" s="60"/>
      <c r="C521" s="60"/>
      <c r="D521" s="62"/>
      <c r="E521" s="62"/>
      <c r="F521" s="51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</row>
    <row r="522" spans="1:26" ht="12.75" customHeight="1" x14ac:dyDescent="0.3">
      <c r="A522" s="60"/>
      <c r="B522" s="60"/>
      <c r="C522" s="60"/>
      <c r="D522" s="62"/>
      <c r="E522" s="62"/>
      <c r="F522" s="51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</row>
    <row r="523" spans="1:26" ht="12.75" customHeight="1" x14ac:dyDescent="0.3">
      <c r="A523" s="60"/>
      <c r="B523" s="60"/>
      <c r="C523" s="60"/>
      <c r="D523" s="62"/>
      <c r="E523" s="62"/>
      <c r="F523" s="51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</row>
    <row r="524" spans="1:26" ht="12.75" customHeight="1" x14ac:dyDescent="0.3">
      <c r="A524" s="60"/>
      <c r="B524" s="60"/>
      <c r="C524" s="60"/>
      <c r="D524" s="62"/>
      <c r="E524" s="62"/>
      <c r="F524" s="51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</row>
    <row r="525" spans="1:26" ht="12.75" customHeight="1" x14ac:dyDescent="0.3">
      <c r="A525" s="60"/>
      <c r="B525" s="60"/>
      <c r="C525" s="60"/>
      <c r="D525" s="62"/>
      <c r="E525" s="62"/>
      <c r="F525" s="51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</row>
    <row r="526" spans="1:26" ht="12.75" customHeight="1" x14ac:dyDescent="0.3">
      <c r="A526" s="60"/>
      <c r="B526" s="60"/>
      <c r="C526" s="60"/>
      <c r="D526" s="62"/>
      <c r="E526" s="62"/>
      <c r="F526" s="51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</row>
    <row r="527" spans="1:26" ht="12.75" customHeight="1" x14ac:dyDescent="0.3">
      <c r="A527" s="60"/>
      <c r="B527" s="60"/>
      <c r="C527" s="60"/>
      <c r="D527" s="62"/>
      <c r="E527" s="62"/>
      <c r="F527" s="51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</row>
    <row r="528" spans="1:26" ht="12.75" customHeight="1" x14ac:dyDescent="0.3">
      <c r="A528" s="60"/>
      <c r="B528" s="60"/>
      <c r="C528" s="60"/>
      <c r="D528" s="62"/>
      <c r="E528" s="62"/>
      <c r="F528" s="51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</row>
    <row r="529" spans="1:26" ht="12.75" customHeight="1" x14ac:dyDescent="0.3">
      <c r="A529" s="60"/>
      <c r="B529" s="60"/>
      <c r="C529" s="60"/>
      <c r="D529" s="62"/>
      <c r="E529" s="62"/>
      <c r="F529" s="51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</row>
    <row r="530" spans="1:26" ht="12.75" customHeight="1" x14ac:dyDescent="0.3">
      <c r="A530" s="60"/>
      <c r="B530" s="60"/>
      <c r="C530" s="60"/>
      <c r="D530" s="62"/>
      <c r="E530" s="62"/>
      <c r="F530" s="51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</row>
    <row r="531" spans="1:26" ht="12.75" customHeight="1" x14ac:dyDescent="0.3">
      <c r="A531" s="60"/>
      <c r="B531" s="60"/>
      <c r="C531" s="60"/>
      <c r="D531" s="62"/>
      <c r="E531" s="62"/>
      <c r="F531" s="51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</row>
    <row r="532" spans="1:26" ht="12.75" customHeight="1" x14ac:dyDescent="0.3">
      <c r="A532" s="60"/>
      <c r="B532" s="60"/>
      <c r="C532" s="60"/>
      <c r="D532" s="62"/>
      <c r="E532" s="62"/>
      <c r="F532" s="51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</row>
    <row r="533" spans="1:26" ht="12.75" customHeight="1" x14ac:dyDescent="0.3">
      <c r="A533" s="60"/>
      <c r="B533" s="60"/>
      <c r="C533" s="60"/>
      <c r="D533" s="62"/>
      <c r="E533" s="62"/>
      <c r="F533" s="51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</row>
    <row r="534" spans="1:26" ht="12.75" customHeight="1" x14ac:dyDescent="0.3">
      <c r="A534" s="60"/>
      <c r="B534" s="60"/>
      <c r="C534" s="60"/>
      <c r="D534" s="62"/>
      <c r="E534" s="62"/>
      <c r="F534" s="51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</row>
    <row r="535" spans="1:26" ht="12.75" customHeight="1" x14ac:dyDescent="0.3">
      <c r="A535" s="60"/>
      <c r="B535" s="60"/>
      <c r="C535" s="60"/>
      <c r="D535" s="62"/>
      <c r="E535" s="62"/>
      <c r="F535" s="51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</row>
    <row r="536" spans="1:26" ht="12.75" customHeight="1" x14ac:dyDescent="0.3">
      <c r="A536" s="60"/>
      <c r="B536" s="60"/>
      <c r="C536" s="60"/>
      <c r="D536" s="62"/>
      <c r="E536" s="62"/>
      <c r="F536" s="51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</row>
    <row r="537" spans="1:26" ht="12.75" customHeight="1" x14ac:dyDescent="0.3">
      <c r="A537" s="60"/>
      <c r="B537" s="60"/>
      <c r="C537" s="60"/>
      <c r="D537" s="62"/>
      <c r="E537" s="62"/>
      <c r="F537" s="51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</row>
    <row r="538" spans="1:26" ht="12.75" customHeight="1" x14ac:dyDescent="0.3">
      <c r="A538" s="60"/>
      <c r="B538" s="60"/>
      <c r="C538" s="60"/>
      <c r="D538" s="62"/>
      <c r="E538" s="62"/>
      <c r="F538" s="51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</row>
    <row r="539" spans="1:26" ht="12.75" customHeight="1" x14ac:dyDescent="0.3">
      <c r="A539" s="60"/>
      <c r="B539" s="60"/>
      <c r="C539" s="60"/>
      <c r="D539" s="62"/>
      <c r="E539" s="62"/>
      <c r="F539" s="51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</row>
    <row r="540" spans="1:26" ht="12.75" customHeight="1" x14ac:dyDescent="0.3">
      <c r="A540" s="60"/>
      <c r="B540" s="60"/>
      <c r="C540" s="60"/>
      <c r="D540" s="62"/>
      <c r="E540" s="62"/>
      <c r="F540" s="51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</row>
    <row r="541" spans="1:26" ht="12.75" customHeight="1" x14ac:dyDescent="0.3">
      <c r="A541" s="60"/>
      <c r="B541" s="60"/>
      <c r="C541" s="60"/>
      <c r="D541" s="62"/>
      <c r="E541" s="62"/>
      <c r="F541" s="51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</row>
    <row r="542" spans="1:26" ht="12.75" customHeight="1" x14ac:dyDescent="0.3">
      <c r="A542" s="60"/>
      <c r="B542" s="60"/>
      <c r="C542" s="60"/>
      <c r="D542" s="62"/>
      <c r="E542" s="62"/>
      <c r="F542" s="51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</row>
    <row r="543" spans="1:26" ht="12.75" customHeight="1" x14ac:dyDescent="0.3">
      <c r="A543" s="60"/>
      <c r="B543" s="60"/>
      <c r="C543" s="60"/>
      <c r="D543" s="62"/>
      <c r="E543" s="62"/>
      <c r="F543" s="51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</row>
    <row r="544" spans="1:26" ht="12.75" customHeight="1" x14ac:dyDescent="0.3">
      <c r="A544" s="60"/>
      <c r="B544" s="60"/>
      <c r="C544" s="60"/>
      <c r="D544" s="62"/>
      <c r="E544" s="62"/>
      <c r="F544" s="51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</row>
    <row r="545" spans="1:26" ht="12.75" customHeight="1" x14ac:dyDescent="0.3">
      <c r="A545" s="60"/>
      <c r="B545" s="60"/>
      <c r="C545" s="60"/>
      <c r="D545" s="62"/>
      <c r="E545" s="62"/>
      <c r="F545" s="51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</row>
    <row r="546" spans="1:26" ht="12.75" customHeight="1" x14ac:dyDescent="0.3">
      <c r="A546" s="60"/>
      <c r="B546" s="60"/>
      <c r="C546" s="60"/>
      <c r="D546" s="62"/>
      <c r="E546" s="62"/>
      <c r="F546" s="51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</row>
    <row r="547" spans="1:26" ht="12.75" customHeight="1" x14ac:dyDescent="0.3">
      <c r="A547" s="60"/>
      <c r="B547" s="60"/>
      <c r="C547" s="60"/>
      <c r="D547" s="62"/>
      <c r="E547" s="62"/>
      <c r="F547" s="51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</row>
    <row r="548" spans="1:26" ht="12.75" customHeight="1" x14ac:dyDescent="0.3">
      <c r="A548" s="60"/>
      <c r="B548" s="60"/>
      <c r="C548" s="60"/>
      <c r="D548" s="62"/>
      <c r="E548" s="62"/>
      <c r="F548" s="51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</row>
    <row r="549" spans="1:26" ht="12.75" customHeight="1" x14ac:dyDescent="0.3">
      <c r="A549" s="60"/>
      <c r="B549" s="60"/>
      <c r="C549" s="60"/>
      <c r="D549" s="62"/>
      <c r="E549" s="62"/>
      <c r="F549" s="51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</row>
    <row r="550" spans="1:26" ht="12.75" customHeight="1" x14ac:dyDescent="0.3">
      <c r="A550" s="60"/>
      <c r="B550" s="60"/>
      <c r="C550" s="60"/>
      <c r="D550" s="62"/>
      <c r="E550" s="62"/>
      <c r="F550" s="51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</row>
    <row r="551" spans="1:26" ht="12.75" customHeight="1" x14ac:dyDescent="0.3">
      <c r="A551" s="60"/>
      <c r="B551" s="60"/>
      <c r="C551" s="60"/>
      <c r="D551" s="62"/>
      <c r="E551" s="62"/>
      <c r="F551" s="51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</row>
    <row r="552" spans="1:26" ht="12.75" customHeight="1" x14ac:dyDescent="0.3">
      <c r="A552" s="60"/>
      <c r="B552" s="60"/>
      <c r="C552" s="60"/>
      <c r="D552" s="62"/>
      <c r="E552" s="62"/>
      <c r="F552" s="51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</row>
    <row r="553" spans="1:26" ht="12.75" customHeight="1" x14ac:dyDescent="0.3">
      <c r="A553" s="60"/>
      <c r="B553" s="60"/>
      <c r="C553" s="60"/>
      <c r="D553" s="62"/>
      <c r="E553" s="62"/>
      <c r="F553" s="51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</row>
    <row r="554" spans="1:26" ht="12.75" customHeight="1" x14ac:dyDescent="0.3">
      <c r="A554" s="60"/>
      <c r="B554" s="60"/>
      <c r="C554" s="60"/>
      <c r="D554" s="62"/>
      <c r="E554" s="62"/>
      <c r="F554" s="51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</row>
    <row r="555" spans="1:26" ht="12.75" customHeight="1" x14ac:dyDescent="0.3">
      <c r="A555" s="60"/>
      <c r="B555" s="60"/>
      <c r="C555" s="60"/>
      <c r="D555" s="62"/>
      <c r="E555" s="62"/>
      <c r="F555" s="51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</row>
    <row r="556" spans="1:26" ht="12.75" customHeight="1" x14ac:dyDescent="0.3">
      <c r="A556" s="60"/>
      <c r="B556" s="60"/>
      <c r="C556" s="60"/>
      <c r="D556" s="62"/>
      <c r="E556" s="62"/>
      <c r="F556" s="51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</row>
    <row r="557" spans="1:26" ht="12.75" customHeight="1" x14ac:dyDescent="0.3">
      <c r="A557" s="60"/>
      <c r="B557" s="60"/>
      <c r="C557" s="60"/>
      <c r="D557" s="62"/>
      <c r="E557" s="62"/>
      <c r="F557" s="51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</row>
    <row r="558" spans="1:26" ht="12.75" customHeight="1" x14ac:dyDescent="0.3">
      <c r="A558" s="60"/>
      <c r="B558" s="60"/>
      <c r="C558" s="60"/>
      <c r="D558" s="62"/>
      <c r="E558" s="62"/>
      <c r="F558" s="51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</row>
    <row r="559" spans="1:26" ht="12.75" customHeight="1" x14ac:dyDescent="0.3">
      <c r="A559" s="60"/>
      <c r="B559" s="60"/>
      <c r="C559" s="60"/>
      <c r="D559" s="62"/>
      <c r="E559" s="62"/>
      <c r="F559" s="51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</row>
    <row r="560" spans="1:26" ht="12.75" customHeight="1" x14ac:dyDescent="0.3">
      <c r="A560" s="60"/>
      <c r="B560" s="60"/>
      <c r="C560" s="60"/>
      <c r="D560" s="62"/>
      <c r="E560" s="62"/>
      <c r="F560" s="51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</row>
    <row r="561" spans="1:26" ht="12.75" customHeight="1" x14ac:dyDescent="0.3">
      <c r="A561" s="60"/>
      <c r="B561" s="60"/>
      <c r="C561" s="60"/>
      <c r="D561" s="62"/>
      <c r="E561" s="62"/>
      <c r="F561" s="51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</row>
    <row r="562" spans="1:26" ht="12.75" customHeight="1" x14ac:dyDescent="0.3">
      <c r="A562" s="60"/>
      <c r="B562" s="60"/>
      <c r="C562" s="60"/>
      <c r="D562" s="62"/>
      <c r="E562" s="62"/>
      <c r="F562" s="51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</row>
    <row r="563" spans="1:26" ht="12.75" customHeight="1" x14ac:dyDescent="0.3">
      <c r="A563" s="60"/>
      <c r="B563" s="60"/>
      <c r="C563" s="60"/>
      <c r="D563" s="62"/>
      <c r="E563" s="62"/>
      <c r="F563" s="51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</row>
    <row r="564" spans="1:26" ht="12.75" customHeight="1" x14ac:dyDescent="0.3">
      <c r="A564" s="60"/>
      <c r="B564" s="60"/>
      <c r="C564" s="60"/>
      <c r="D564" s="62"/>
      <c r="E564" s="62"/>
      <c r="F564" s="51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</row>
    <row r="565" spans="1:26" ht="12.75" customHeight="1" x14ac:dyDescent="0.3">
      <c r="A565" s="60"/>
      <c r="B565" s="60"/>
      <c r="C565" s="60"/>
      <c r="D565" s="62"/>
      <c r="E565" s="62"/>
      <c r="F565" s="51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</row>
    <row r="566" spans="1:26" ht="12.75" customHeight="1" x14ac:dyDescent="0.3">
      <c r="A566" s="60"/>
      <c r="B566" s="60"/>
      <c r="C566" s="60"/>
      <c r="D566" s="62"/>
      <c r="E566" s="62"/>
      <c r="F566" s="51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</row>
    <row r="567" spans="1:26" ht="12.75" customHeight="1" x14ac:dyDescent="0.3">
      <c r="A567" s="60"/>
      <c r="B567" s="60"/>
      <c r="C567" s="60"/>
      <c r="D567" s="62"/>
      <c r="E567" s="62"/>
      <c r="F567" s="51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</row>
    <row r="568" spans="1:26" ht="12.75" customHeight="1" x14ac:dyDescent="0.3">
      <c r="A568" s="60"/>
      <c r="B568" s="60"/>
      <c r="C568" s="60"/>
      <c r="D568" s="62"/>
      <c r="E568" s="62"/>
      <c r="F568" s="51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</row>
    <row r="569" spans="1:26" ht="12.75" customHeight="1" x14ac:dyDescent="0.3">
      <c r="A569" s="60"/>
      <c r="B569" s="60"/>
      <c r="C569" s="60"/>
      <c r="D569" s="62"/>
      <c r="E569" s="62"/>
      <c r="F569" s="51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</row>
    <row r="570" spans="1:26" ht="12.75" customHeight="1" x14ac:dyDescent="0.3">
      <c r="A570" s="60"/>
      <c r="B570" s="60"/>
      <c r="C570" s="60"/>
      <c r="D570" s="62"/>
      <c r="E570" s="62"/>
      <c r="F570" s="51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</row>
    <row r="571" spans="1:26" ht="12.75" customHeight="1" x14ac:dyDescent="0.3">
      <c r="A571" s="60"/>
      <c r="B571" s="60"/>
      <c r="C571" s="60"/>
      <c r="D571" s="62"/>
      <c r="E571" s="62"/>
      <c r="F571" s="51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</row>
    <row r="572" spans="1:26" ht="12.75" customHeight="1" x14ac:dyDescent="0.3">
      <c r="A572" s="60"/>
      <c r="B572" s="60"/>
      <c r="C572" s="60"/>
      <c r="D572" s="62"/>
      <c r="E572" s="62"/>
      <c r="F572" s="51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</row>
    <row r="573" spans="1:26" ht="12.75" customHeight="1" x14ac:dyDescent="0.3">
      <c r="A573" s="60"/>
      <c r="B573" s="60"/>
      <c r="C573" s="60"/>
      <c r="D573" s="62"/>
      <c r="E573" s="62"/>
      <c r="F573" s="51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</row>
    <row r="574" spans="1:26" ht="12.75" customHeight="1" x14ac:dyDescent="0.3">
      <c r="A574" s="60"/>
      <c r="B574" s="60"/>
      <c r="C574" s="60"/>
      <c r="D574" s="62"/>
      <c r="E574" s="62"/>
      <c r="F574" s="51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</row>
    <row r="575" spans="1:26" ht="12.75" customHeight="1" x14ac:dyDescent="0.3">
      <c r="A575" s="60"/>
      <c r="B575" s="60"/>
      <c r="C575" s="60"/>
      <c r="D575" s="62"/>
      <c r="E575" s="62"/>
      <c r="F575" s="51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</row>
    <row r="576" spans="1:26" ht="12.75" customHeight="1" x14ac:dyDescent="0.3">
      <c r="A576" s="60"/>
      <c r="B576" s="60"/>
      <c r="C576" s="60"/>
      <c r="D576" s="62"/>
      <c r="E576" s="62"/>
      <c r="F576" s="51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</row>
    <row r="577" spans="1:26" ht="12.75" customHeight="1" x14ac:dyDescent="0.3">
      <c r="A577" s="60"/>
      <c r="B577" s="60"/>
      <c r="C577" s="60"/>
      <c r="D577" s="62"/>
      <c r="E577" s="62"/>
      <c r="F577" s="51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</row>
    <row r="578" spans="1:26" ht="12.75" customHeight="1" x14ac:dyDescent="0.3">
      <c r="A578" s="60"/>
      <c r="B578" s="60"/>
      <c r="C578" s="60"/>
      <c r="D578" s="62"/>
      <c r="E578" s="62"/>
      <c r="F578" s="51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</row>
    <row r="579" spans="1:26" ht="12.75" customHeight="1" x14ac:dyDescent="0.3">
      <c r="A579" s="60"/>
      <c r="B579" s="60"/>
      <c r="C579" s="60"/>
      <c r="D579" s="62"/>
      <c r="E579" s="62"/>
      <c r="F579" s="51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</row>
    <row r="580" spans="1:26" ht="12.75" customHeight="1" x14ac:dyDescent="0.3">
      <c r="A580" s="60"/>
      <c r="B580" s="60"/>
      <c r="C580" s="60"/>
      <c r="D580" s="62"/>
      <c r="E580" s="62"/>
      <c r="F580" s="51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</row>
    <row r="581" spans="1:26" ht="12.75" customHeight="1" x14ac:dyDescent="0.3">
      <c r="A581" s="60"/>
      <c r="B581" s="60"/>
      <c r="C581" s="60"/>
      <c r="D581" s="62"/>
      <c r="E581" s="62"/>
      <c r="F581" s="51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</row>
    <row r="582" spans="1:26" ht="12.75" customHeight="1" x14ac:dyDescent="0.3">
      <c r="A582" s="60"/>
      <c r="B582" s="60"/>
      <c r="C582" s="60"/>
      <c r="D582" s="62"/>
      <c r="E582" s="62"/>
      <c r="F582" s="51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</row>
    <row r="583" spans="1:26" ht="12.75" customHeight="1" x14ac:dyDescent="0.3">
      <c r="A583" s="60"/>
      <c r="B583" s="60"/>
      <c r="C583" s="60"/>
      <c r="D583" s="62"/>
      <c r="E583" s="62"/>
      <c r="F583" s="51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</row>
    <row r="584" spans="1:26" ht="12.75" customHeight="1" x14ac:dyDescent="0.3">
      <c r="A584" s="60"/>
      <c r="B584" s="60"/>
      <c r="C584" s="60"/>
      <c r="D584" s="62"/>
      <c r="E584" s="62"/>
      <c r="F584" s="51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</row>
    <row r="585" spans="1:26" ht="12.75" customHeight="1" x14ac:dyDescent="0.3">
      <c r="A585" s="60"/>
      <c r="B585" s="60"/>
      <c r="C585" s="60"/>
      <c r="D585" s="62"/>
      <c r="E585" s="62"/>
      <c r="F585" s="51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</row>
    <row r="586" spans="1:26" ht="12.75" customHeight="1" x14ac:dyDescent="0.3">
      <c r="A586" s="60"/>
      <c r="B586" s="60"/>
      <c r="C586" s="60"/>
      <c r="D586" s="62"/>
      <c r="E586" s="62"/>
      <c r="F586" s="51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</row>
    <row r="587" spans="1:26" ht="12.75" customHeight="1" x14ac:dyDescent="0.3">
      <c r="A587" s="60"/>
      <c r="B587" s="60"/>
      <c r="C587" s="60"/>
      <c r="D587" s="62"/>
      <c r="E587" s="62"/>
      <c r="F587" s="51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</row>
    <row r="588" spans="1:26" ht="12.75" customHeight="1" x14ac:dyDescent="0.3">
      <c r="A588" s="60"/>
      <c r="B588" s="60"/>
      <c r="C588" s="60"/>
      <c r="D588" s="62"/>
      <c r="E588" s="62"/>
      <c r="F588" s="51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</row>
    <row r="589" spans="1:26" ht="12.75" customHeight="1" x14ac:dyDescent="0.3">
      <c r="A589" s="60"/>
      <c r="B589" s="60"/>
      <c r="C589" s="60"/>
      <c r="D589" s="62"/>
      <c r="E589" s="62"/>
      <c r="F589" s="51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</row>
    <row r="590" spans="1:26" ht="12.75" customHeight="1" x14ac:dyDescent="0.3">
      <c r="A590" s="60"/>
      <c r="B590" s="60"/>
      <c r="C590" s="60"/>
      <c r="D590" s="62"/>
      <c r="E590" s="62"/>
      <c r="F590" s="51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</row>
    <row r="591" spans="1:26" ht="12.75" customHeight="1" x14ac:dyDescent="0.3">
      <c r="A591" s="60"/>
      <c r="B591" s="60"/>
      <c r="C591" s="60"/>
      <c r="D591" s="62"/>
      <c r="E591" s="62"/>
      <c r="F591" s="51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</row>
    <row r="592" spans="1:26" ht="12.75" customHeight="1" x14ac:dyDescent="0.3">
      <c r="A592" s="60"/>
      <c r="B592" s="60"/>
      <c r="C592" s="60"/>
      <c r="D592" s="62"/>
      <c r="E592" s="62"/>
      <c r="F592" s="51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</row>
    <row r="593" spans="1:26" ht="12.75" customHeight="1" x14ac:dyDescent="0.3">
      <c r="A593" s="60"/>
      <c r="B593" s="60"/>
      <c r="C593" s="60"/>
      <c r="D593" s="62"/>
      <c r="E593" s="62"/>
      <c r="F593" s="51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</row>
    <row r="594" spans="1:26" ht="12.75" customHeight="1" x14ac:dyDescent="0.3">
      <c r="A594" s="60"/>
      <c r="B594" s="60"/>
      <c r="C594" s="60"/>
      <c r="D594" s="62"/>
      <c r="E594" s="62"/>
      <c r="F594" s="51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</row>
    <row r="595" spans="1:26" ht="12.75" customHeight="1" x14ac:dyDescent="0.3">
      <c r="A595" s="60"/>
      <c r="B595" s="60"/>
      <c r="C595" s="60"/>
      <c r="D595" s="62"/>
      <c r="E595" s="62"/>
      <c r="F595" s="51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</row>
    <row r="596" spans="1:26" ht="12.75" customHeight="1" x14ac:dyDescent="0.3">
      <c r="A596" s="60"/>
      <c r="B596" s="60"/>
      <c r="C596" s="60"/>
      <c r="D596" s="62"/>
      <c r="E596" s="62"/>
      <c r="F596" s="51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</row>
    <row r="597" spans="1:26" ht="12.75" customHeight="1" x14ac:dyDescent="0.3">
      <c r="A597" s="60"/>
      <c r="B597" s="60"/>
      <c r="C597" s="60"/>
      <c r="D597" s="62"/>
      <c r="E597" s="62"/>
      <c r="F597" s="51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</row>
    <row r="598" spans="1:26" ht="12.75" customHeight="1" x14ac:dyDescent="0.3">
      <c r="A598" s="60"/>
      <c r="B598" s="60"/>
      <c r="C598" s="60"/>
      <c r="D598" s="62"/>
      <c r="E598" s="62"/>
      <c r="F598" s="51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</row>
    <row r="599" spans="1:26" ht="12.75" customHeight="1" x14ac:dyDescent="0.3">
      <c r="A599" s="60"/>
      <c r="B599" s="60"/>
      <c r="C599" s="60"/>
      <c r="D599" s="62"/>
      <c r="E599" s="62"/>
      <c r="F599" s="51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</row>
    <row r="600" spans="1:26" ht="12.75" customHeight="1" x14ac:dyDescent="0.3">
      <c r="A600" s="60"/>
      <c r="B600" s="60"/>
      <c r="C600" s="60"/>
      <c r="D600" s="62"/>
      <c r="E600" s="62"/>
      <c r="F600" s="51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</row>
    <row r="601" spans="1:26" ht="12.75" customHeight="1" x14ac:dyDescent="0.3">
      <c r="A601" s="60"/>
      <c r="B601" s="60"/>
      <c r="C601" s="60"/>
      <c r="D601" s="62"/>
      <c r="E601" s="62"/>
      <c r="F601" s="51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</row>
    <row r="602" spans="1:26" ht="12.75" customHeight="1" x14ac:dyDescent="0.3">
      <c r="A602" s="60"/>
      <c r="B602" s="60"/>
      <c r="C602" s="60"/>
      <c r="D602" s="62"/>
      <c r="E602" s="62"/>
      <c r="F602" s="51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</row>
    <row r="603" spans="1:26" ht="12.75" customHeight="1" x14ac:dyDescent="0.3">
      <c r="A603" s="60"/>
      <c r="B603" s="60"/>
      <c r="C603" s="60"/>
      <c r="D603" s="62"/>
      <c r="E603" s="62"/>
      <c r="F603" s="51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</row>
    <row r="604" spans="1:26" ht="12.75" customHeight="1" x14ac:dyDescent="0.3">
      <c r="A604" s="60"/>
      <c r="B604" s="60"/>
      <c r="C604" s="60"/>
      <c r="D604" s="62"/>
      <c r="E604" s="62"/>
      <c r="F604" s="51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</row>
    <row r="605" spans="1:26" ht="12.75" customHeight="1" x14ac:dyDescent="0.3">
      <c r="A605" s="60"/>
      <c r="B605" s="60"/>
      <c r="C605" s="60"/>
      <c r="D605" s="62"/>
      <c r="E605" s="62"/>
      <c r="F605" s="51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</row>
    <row r="606" spans="1:26" ht="12.75" customHeight="1" x14ac:dyDescent="0.3">
      <c r="A606" s="60"/>
      <c r="B606" s="60"/>
      <c r="C606" s="60"/>
      <c r="D606" s="62"/>
      <c r="E606" s="62"/>
      <c r="F606" s="51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</row>
    <row r="607" spans="1:26" ht="12.75" customHeight="1" x14ac:dyDescent="0.3">
      <c r="A607" s="60"/>
      <c r="B607" s="60"/>
      <c r="C607" s="60"/>
      <c r="D607" s="62"/>
      <c r="E607" s="62"/>
      <c r="F607" s="51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</row>
    <row r="608" spans="1:26" ht="12.75" customHeight="1" x14ac:dyDescent="0.3">
      <c r="A608" s="60"/>
      <c r="B608" s="60"/>
      <c r="C608" s="60"/>
      <c r="D608" s="62"/>
      <c r="E608" s="62"/>
      <c r="F608" s="51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</row>
    <row r="609" spans="1:26" ht="12.75" customHeight="1" x14ac:dyDescent="0.3">
      <c r="A609" s="60"/>
      <c r="B609" s="60"/>
      <c r="C609" s="60"/>
      <c r="D609" s="62"/>
      <c r="E609" s="62"/>
      <c r="F609" s="51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</row>
    <row r="610" spans="1:26" ht="12.75" customHeight="1" x14ac:dyDescent="0.3">
      <c r="A610" s="60"/>
      <c r="B610" s="60"/>
      <c r="C610" s="60"/>
      <c r="D610" s="62"/>
      <c r="E610" s="62"/>
      <c r="F610" s="51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</row>
    <row r="611" spans="1:26" ht="12.75" customHeight="1" x14ac:dyDescent="0.3">
      <c r="A611" s="60"/>
      <c r="B611" s="60"/>
      <c r="C611" s="60"/>
      <c r="D611" s="62"/>
      <c r="E611" s="62"/>
      <c r="F611" s="51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</row>
    <row r="612" spans="1:26" ht="12.75" customHeight="1" x14ac:dyDescent="0.3">
      <c r="A612" s="60"/>
      <c r="B612" s="60"/>
      <c r="C612" s="60"/>
      <c r="D612" s="62"/>
      <c r="E612" s="62"/>
      <c r="F612" s="51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</row>
    <row r="613" spans="1:26" ht="12.75" customHeight="1" x14ac:dyDescent="0.3">
      <c r="A613" s="60"/>
      <c r="B613" s="60"/>
      <c r="C613" s="60"/>
      <c r="D613" s="62"/>
      <c r="E613" s="62"/>
      <c r="F613" s="51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</row>
    <row r="614" spans="1:26" ht="12.75" customHeight="1" x14ac:dyDescent="0.3">
      <c r="A614" s="60"/>
      <c r="B614" s="60"/>
      <c r="C614" s="60"/>
      <c r="D614" s="62"/>
      <c r="E614" s="62"/>
      <c r="F614" s="51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</row>
    <row r="615" spans="1:26" ht="12.75" customHeight="1" x14ac:dyDescent="0.3">
      <c r="A615" s="60"/>
      <c r="B615" s="60"/>
      <c r="C615" s="60"/>
      <c r="D615" s="62"/>
      <c r="E615" s="62"/>
      <c r="F615" s="51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</row>
    <row r="616" spans="1:26" ht="12.75" customHeight="1" x14ac:dyDescent="0.3">
      <c r="A616" s="60"/>
      <c r="B616" s="60"/>
      <c r="C616" s="60"/>
      <c r="D616" s="62"/>
      <c r="E616" s="62"/>
      <c r="F616" s="51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</row>
    <row r="617" spans="1:26" ht="12.75" customHeight="1" x14ac:dyDescent="0.3">
      <c r="A617" s="60"/>
      <c r="B617" s="60"/>
      <c r="C617" s="60"/>
      <c r="D617" s="62"/>
      <c r="E617" s="62"/>
      <c r="F617" s="51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</row>
    <row r="618" spans="1:26" ht="12.75" customHeight="1" x14ac:dyDescent="0.3">
      <c r="A618" s="60"/>
      <c r="B618" s="60"/>
      <c r="C618" s="60"/>
      <c r="D618" s="62"/>
      <c r="E618" s="62"/>
      <c r="F618" s="51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</row>
    <row r="619" spans="1:26" ht="12.75" customHeight="1" x14ac:dyDescent="0.3">
      <c r="A619" s="60"/>
      <c r="B619" s="60"/>
      <c r="C619" s="60"/>
      <c r="D619" s="62"/>
      <c r="E619" s="62"/>
      <c r="F619" s="51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</row>
    <row r="620" spans="1:26" ht="12.75" customHeight="1" x14ac:dyDescent="0.3">
      <c r="A620" s="60"/>
      <c r="B620" s="60"/>
      <c r="C620" s="60"/>
      <c r="D620" s="62"/>
      <c r="E620" s="62"/>
      <c r="F620" s="51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</row>
    <row r="621" spans="1:26" ht="12.75" customHeight="1" x14ac:dyDescent="0.3">
      <c r="A621" s="60"/>
      <c r="B621" s="60"/>
      <c r="C621" s="60"/>
      <c r="D621" s="62"/>
      <c r="E621" s="62"/>
      <c r="F621" s="51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</row>
    <row r="622" spans="1:26" ht="12.75" customHeight="1" x14ac:dyDescent="0.3">
      <c r="A622" s="60"/>
      <c r="B622" s="60"/>
      <c r="C622" s="60"/>
      <c r="D622" s="62"/>
      <c r="E622" s="62"/>
      <c r="F622" s="51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</row>
    <row r="623" spans="1:26" ht="12.75" customHeight="1" x14ac:dyDescent="0.3">
      <c r="A623" s="60"/>
      <c r="B623" s="60"/>
      <c r="C623" s="60"/>
      <c r="D623" s="62"/>
      <c r="E623" s="62"/>
      <c r="F623" s="51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</row>
    <row r="624" spans="1:26" ht="12.75" customHeight="1" x14ac:dyDescent="0.3">
      <c r="A624" s="60"/>
      <c r="B624" s="60"/>
      <c r="C624" s="60"/>
      <c r="D624" s="62"/>
      <c r="E624" s="62"/>
      <c r="F624" s="51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</row>
    <row r="625" spans="1:26" ht="12.75" customHeight="1" x14ac:dyDescent="0.3">
      <c r="A625" s="60"/>
      <c r="B625" s="60"/>
      <c r="C625" s="60"/>
      <c r="D625" s="62"/>
      <c r="E625" s="62"/>
      <c r="F625" s="51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</row>
    <row r="626" spans="1:26" ht="12.75" customHeight="1" x14ac:dyDescent="0.3">
      <c r="A626" s="60"/>
      <c r="B626" s="60"/>
      <c r="C626" s="60"/>
      <c r="D626" s="62"/>
      <c r="E626" s="62"/>
      <c r="F626" s="51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</row>
    <row r="627" spans="1:26" ht="12.75" customHeight="1" x14ac:dyDescent="0.3">
      <c r="A627" s="60"/>
      <c r="B627" s="60"/>
      <c r="C627" s="60"/>
      <c r="D627" s="62"/>
      <c r="E627" s="62"/>
      <c r="F627" s="51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</row>
    <row r="628" spans="1:26" ht="12.75" customHeight="1" x14ac:dyDescent="0.3">
      <c r="A628" s="60"/>
      <c r="B628" s="60"/>
      <c r="C628" s="60"/>
      <c r="D628" s="62"/>
      <c r="E628" s="62"/>
      <c r="F628" s="51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</row>
    <row r="629" spans="1:26" ht="12.75" customHeight="1" x14ac:dyDescent="0.3">
      <c r="A629" s="60"/>
      <c r="B629" s="60"/>
      <c r="C629" s="60"/>
      <c r="D629" s="62"/>
      <c r="E629" s="62"/>
      <c r="F629" s="51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</row>
    <row r="630" spans="1:26" ht="12.75" customHeight="1" x14ac:dyDescent="0.3">
      <c r="A630" s="60"/>
      <c r="B630" s="60"/>
      <c r="C630" s="60"/>
      <c r="D630" s="62"/>
      <c r="E630" s="62"/>
      <c r="F630" s="51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</row>
    <row r="631" spans="1:26" ht="12.75" customHeight="1" x14ac:dyDescent="0.3">
      <c r="A631" s="60"/>
      <c r="B631" s="60"/>
      <c r="C631" s="60"/>
      <c r="D631" s="62"/>
      <c r="E631" s="62"/>
      <c r="F631" s="51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</row>
    <row r="632" spans="1:26" ht="12.75" customHeight="1" x14ac:dyDescent="0.3">
      <c r="A632" s="60"/>
      <c r="B632" s="60"/>
      <c r="C632" s="60"/>
      <c r="D632" s="62"/>
      <c r="E632" s="62"/>
      <c r="F632" s="51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</row>
    <row r="633" spans="1:26" ht="12.75" customHeight="1" x14ac:dyDescent="0.3">
      <c r="A633" s="60"/>
      <c r="B633" s="60"/>
      <c r="C633" s="60"/>
      <c r="D633" s="62"/>
      <c r="E633" s="62"/>
      <c r="F633" s="51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</row>
    <row r="634" spans="1:26" ht="12.75" customHeight="1" x14ac:dyDescent="0.3">
      <c r="A634" s="60"/>
      <c r="B634" s="60"/>
      <c r="C634" s="60"/>
      <c r="D634" s="62"/>
      <c r="E634" s="62"/>
      <c r="F634" s="51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</row>
    <row r="635" spans="1:26" ht="12.75" customHeight="1" x14ac:dyDescent="0.3">
      <c r="A635" s="60"/>
      <c r="B635" s="60"/>
      <c r="C635" s="60"/>
      <c r="D635" s="62"/>
      <c r="E635" s="62"/>
      <c r="F635" s="51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</row>
    <row r="636" spans="1:26" ht="12.75" customHeight="1" x14ac:dyDescent="0.3">
      <c r="A636" s="60"/>
      <c r="B636" s="60"/>
      <c r="C636" s="60"/>
      <c r="D636" s="62"/>
      <c r="E636" s="62"/>
      <c r="F636" s="51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</row>
    <row r="637" spans="1:26" ht="12.75" customHeight="1" x14ac:dyDescent="0.3">
      <c r="A637" s="60"/>
      <c r="B637" s="60"/>
      <c r="C637" s="60"/>
      <c r="D637" s="62"/>
      <c r="E637" s="62"/>
      <c r="F637" s="51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</row>
    <row r="638" spans="1:26" ht="12.75" customHeight="1" x14ac:dyDescent="0.3">
      <c r="A638" s="60"/>
      <c r="B638" s="60"/>
      <c r="C638" s="60"/>
      <c r="D638" s="62"/>
      <c r="E638" s="62"/>
      <c r="F638" s="51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</row>
    <row r="639" spans="1:26" ht="12.75" customHeight="1" x14ac:dyDescent="0.3">
      <c r="A639" s="60"/>
      <c r="B639" s="60"/>
      <c r="C639" s="60"/>
      <c r="D639" s="62"/>
      <c r="E639" s="62"/>
      <c r="F639" s="51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</row>
    <row r="640" spans="1:26" ht="12.75" customHeight="1" x14ac:dyDescent="0.3">
      <c r="A640" s="60"/>
      <c r="B640" s="60"/>
      <c r="C640" s="60"/>
      <c r="D640" s="62"/>
      <c r="E640" s="62"/>
      <c r="F640" s="51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</row>
    <row r="641" spans="1:26" ht="12.75" customHeight="1" x14ac:dyDescent="0.3">
      <c r="A641" s="60"/>
      <c r="B641" s="60"/>
      <c r="C641" s="60"/>
      <c r="D641" s="62"/>
      <c r="E641" s="62"/>
      <c r="F641" s="51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</row>
    <row r="642" spans="1:26" ht="12.75" customHeight="1" x14ac:dyDescent="0.3">
      <c r="A642" s="60"/>
      <c r="B642" s="60"/>
      <c r="C642" s="60"/>
      <c r="D642" s="62"/>
      <c r="E642" s="62"/>
      <c r="F642" s="51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</row>
    <row r="643" spans="1:26" ht="12.75" customHeight="1" x14ac:dyDescent="0.3">
      <c r="A643" s="60"/>
      <c r="B643" s="60"/>
      <c r="C643" s="60"/>
      <c r="D643" s="62"/>
      <c r="E643" s="62"/>
      <c r="F643" s="51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</row>
    <row r="644" spans="1:26" ht="12.75" customHeight="1" x14ac:dyDescent="0.3">
      <c r="A644" s="60"/>
      <c r="B644" s="60"/>
      <c r="C644" s="60"/>
      <c r="D644" s="62"/>
      <c r="E644" s="62"/>
      <c r="F644" s="51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</row>
    <row r="645" spans="1:26" ht="12.75" customHeight="1" x14ac:dyDescent="0.3">
      <c r="A645" s="60"/>
      <c r="B645" s="60"/>
      <c r="C645" s="60"/>
      <c r="D645" s="62"/>
      <c r="E645" s="62"/>
      <c r="F645" s="51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</row>
    <row r="646" spans="1:26" ht="12.75" customHeight="1" x14ac:dyDescent="0.3">
      <c r="A646" s="60"/>
      <c r="B646" s="60"/>
      <c r="C646" s="60"/>
      <c r="D646" s="62"/>
      <c r="E646" s="62"/>
      <c r="F646" s="51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</row>
    <row r="647" spans="1:26" ht="12.75" customHeight="1" x14ac:dyDescent="0.3">
      <c r="A647" s="60"/>
      <c r="B647" s="60"/>
      <c r="C647" s="60"/>
      <c r="D647" s="62"/>
      <c r="E647" s="62"/>
      <c r="F647" s="51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</row>
    <row r="648" spans="1:26" ht="12.75" customHeight="1" x14ac:dyDescent="0.3">
      <c r="A648" s="60"/>
      <c r="B648" s="60"/>
      <c r="C648" s="60"/>
      <c r="D648" s="62"/>
      <c r="E648" s="62"/>
      <c r="F648" s="51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</row>
    <row r="649" spans="1:26" ht="12.75" customHeight="1" x14ac:dyDescent="0.3">
      <c r="A649" s="60"/>
      <c r="B649" s="60"/>
      <c r="C649" s="60"/>
      <c r="D649" s="62"/>
      <c r="E649" s="62"/>
      <c r="F649" s="51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</row>
    <row r="650" spans="1:26" ht="12.75" customHeight="1" x14ac:dyDescent="0.3">
      <c r="A650" s="60"/>
      <c r="B650" s="60"/>
      <c r="C650" s="60"/>
      <c r="D650" s="62"/>
      <c r="E650" s="62"/>
      <c r="F650" s="51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</row>
    <row r="651" spans="1:26" ht="12.75" customHeight="1" x14ac:dyDescent="0.3">
      <c r="A651" s="60"/>
      <c r="B651" s="60"/>
      <c r="C651" s="60"/>
      <c r="D651" s="62"/>
      <c r="E651" s="62"/>
      <c r="F651" s="51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</row>
    <row r="652" spans="1:26" ht="12.75" customHeight="1" x14ac:dyDescent="0.3">
      <c r="A652" s="60"/>
      <c r="B652" s="60"/>
      <c r="C652" s="60"/>
      <c r="D652" s="62"/>
      <c r="E652" s="62"/>
      <c r="F652" s="51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</row>
    <row r="653" spans="1:26" ht="12.75" customHeight="1" x14ac:dyDescent="0.3">
      <c r="A653" s="60"/>
      <c r="B653" s="60"/>
      <c r="C653" s="60"/>
      <c r="D653" s="62"/>
      <c r="E653" s="62"/>
      <c r="F653" s="51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</row>
    <row r="654" spans="1:26" ht="12.75" customHeight="1" x14ac:dyDescent="0.3">
      <c r="A654" s="60"/>
      <c r="B654" s="60"/>
      <c r="C654" s="60"/>
      <c r="D654" s="62"/>
      <c r="E654" s="62"/>
      <c r="F654" s="51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</row>
    <row r="655" spans="1:26" ht="12.75" customHeight="1" x14ac:dyDescent="0.3">
      <c r="A655" s="60"/>
      <c r="B655" s="60"/>
      <c r="C655" s="60"/>
      <c r="D655" s="62"/>
      <c r="E655" s="62"/>
      <c r="F655" s="51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</row>
    <row r="656" spans="1:26" ht="12.75" customHeight="1" x14ac:dyDescent="0.3">
      <c r="A656" s="60"/>
      <c r="B656" s="60"/>
      <c r="C656" s="60"/>
      <c r="D656" s="62"/>
      <c r="E656" s="62"/>
      <c r="F656" s="51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</row>
    <row r="657" spans="1:26" ht="12.75" customHeight="1" x14ac:dyDescent="0.3">
      <c r="A657" s="60"/>
      <c r="B657" s="60"/>
      <c r="C657" s="60"/>
      <c r="D657" s="62"/>
      <c r="E657" s="62"/>
      <c r="F657" s="51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</row>
    <row r="658" spans="1:26" ht="12.75" customHeight="1" x14ac:dyDescent="0.3">
      <c r="A658" s="60"/>
      <c r="B658" s="60"/>
      <c r="C658" s="60"/>
      <c r="D658" s="62"/>
      <c r="E658" s="62"/>
      <c r="F658" s="51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</row>
    <row r="659" spans="1:26" ht="12.75" customHeight="1" x14ac:dyDescent="0.3">
      <c r="A659" s="60"/>
      <c r="B659" s="60"/>
      <c r="C659" s="60"/>
      <c r="D659" s="62"/>
      <c r="E659" s="62"/>
      <c r="F659" s="51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</row>
    <row r="660" spans="1:26" ht="12.75" customHeight="1" x14ac:dyDescent="0.3">
      <c r="A660" s="60"/>
      <c r="B660" s="60"/>
      <c r="C660" s="60"/>
      <c r="D660" s="62"/>
      <c r="E660" s="62"/>
      <c r="F660" s="51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</row>
    <row r="661" spans="1:26" ht="12.75" customHeight="1" x14ac:dyDescent="0.3">
      <c r="A661" s="60"/>
      <c r="B661" s="60"/>
      <c r="C661" s="60"/>
      <c r="D661" s="62"/>
      <c r="E661" s="62"/>
      <c r="F661" s="51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</row>
    <row r="662" spans="1:26" ht="12.75" customHeight="1" x14ac:dyDescent="0.3">
      <c r="A662" s="60"/>
      <c r="B662" s="60"/>
      <c r="C662" s="60"/>
      <c r="D662" s="62"/>
      <c r="E662" s="62"/>
      <c r="F662" s="51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</row>
    <row r="663" spans="1:26" ht="12.75" customHeight="1" x14ac:dyDescent="0.3">
      <c r="A663" s="60"/>
      <c r="B663" s="60"/>
      <c r="C663" s="60"/>
      <c r="D663" s="62"/>
      <c r="E663" s="62"/>
      <c r="F663" s="51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</row>
    <row r="664" spans="1:26" ht="12.75" customHeight="1" x14ac:dyDescent="0.3">
      <c r="A664" s="60"/>
      <c r="B664" s="60"/>
      <c r="C664" s="60"/>
      <c r="D664" s="62"/>
      <c r="E664" s="62"/>
      <c r="F664" s="51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</row>
    <row r="665" spans="1:26" ht="12.75" customHeight="1" x14ac:dyDescent="0.3">
      <c r="A665" s="60"/>
      <c r="B665" s="60"/>
      <c r="C665" s="60"/>
      <c r="D665" s="62"/>
      <c r="E665" s="62"/>
      <c r="F665" s="51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</row>
    <row r="666" spans="1:26" ht="12.75" customHeight="1" x14ac:dyDescent="0.3">
      <c r="A666" s="60"/>
      <c r="B666" s="60"/>
      <c r="C666" s="60"/>
      <c r="D666" s="62"/>
      <c r="E666" s="62"/>
      <c r="F666" s="51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</row>
    <row r="667" spans="1:26" ht="12.75" customHeight="1" x14ac:dyDescent="0.3">
      <c r="A667" s="60"/>
      <c r="B667" s="60"/>
      <c r="C667" s="60"/>
      <c r="D667" s="62"/>
      <c r="E667" s="62"/>
      <c r="F667" s="51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</row>
    <row r="668" spans="1:26" ht="12.75" customHeight="1" x14ac:dyDescent="0.3">
      <c r="A668" s="60"/>
      <c r="B668" s="60"/>
      <c r="C668" s="60"/>
      <c r="D668" s="62"/>
      <c r="E668" s="62"/>
      <c r="F668" s="51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</row>
    <row r="669" spans="1:26" ht="12.75" customHeight="1" x14ac:dyDescent="0.3">
      <c r="A669" s="60"/>
      <c r="B669" s="60"/>
      <c r="C669" s="60"/>
      <c r="D669" s="62"/>
      <c r="E669" s="62"/>
      <c r="F669" s="51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</row>
    <row r="670" spans="1:26" ht="12.75" customHeight="1" x14ac:dyDescent="0.3">
      <c r="A670" s="60"/>
      <c r="B670" s="60"/>
      <c r="C670" s="60"/>
      <c r="D670" s="62"/>
      <c r="E670" s="62"/>
      <c r="F670" s="51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</row>
    <row r="671" spans="1:26" ht="12.75" customHeight="1" x14ac:dyDescent="0.3">
      <c r="A671" s="60"/>
      <c r="B671" s="60"/>
      <c r="C671" s="60"/>
      <c r="D671" s="62"/>
      <c r="E671" s="62"/>
      <c r="F671" s="51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</row>
    <row r="672" spans="1:26" ht="12.75" customHeight="1" x14ac:dyDescent="0.3">
      <c r="A672" s="60"/>
      <c r="B672" s="60"/>
      <c r="C672" s="60"/>
      <c r="D672" s="62"/>
      <c r="E672" s="62"/>
      <c r="F672" s="51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</row>
    <row r="673" spans="1:26" ht="12.75" customHeight="1" x14ac:dyDescent="0.3">
      <c r="A673" s="60"/>
      <c r="B673" s="60"/>
      <c r="C673" s="60"/>
      <c r="D673" s="62"/>
      <c r="E673" s="62"/>
      <c r="F673" s="51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</row>
    <row r="674" spans="1:26" ht="12.75" customHeight="1" x14ac:dyDescent="0.3">
      <c r="A674" s="60"/>
      <c r="B674" s="60"/>
      <c r="C674" s="60"/>
      <c r="D674" s="62"/>
      <c r="E674" s="62"/>
      <c r="F674" s="51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</row>
    <row r="675" spans="1:26" ht="12.75" customHeight="1" x14ac:dyDescent="0.3">
      <c r="A675" s="60"/>
      <c r="B675" s="60"/>
      <c r="C675" s="60"/>
      <c r="D675" s="62"/>
      <c r="E675" s="62"/>
      <c r="F675" s="51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</row>
    <row r="676" spans="1:26" ht="12.75" customHeight="1" x14ac:dyDescent="0.3">
      <c r="A676" s="60"/>
      <c r="B676" s="60"/>
      <c r="C676" s="60"/>
      <c r="D676" s="62"/>
      <c r="E676" s="62"/>
      <c r="F676" s="51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</row>
    <row r="677" spans="1:26" ht="12.75" customHeight="1" x14ac:dyDescent="0.3">
      <c r="A677" s="60"/>
      <c r="B677" s="60"/>
      <c r="C677" s="60"/>
      <c r="D677" s="62"/>
      <c r="E677" s="62"/>
      <c r="F677" s="51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</row>
    <row r="678" spans="1:26" ht="12.75" customHeight="1" x14ac:dyDescent="0.3">
      <c r="A678" s="60"/>
      <c r="B678" s="60"/>
      <c r="C678" s="60"/>
      <c r="D678" s="62"/>
      <c r="E678" s="62"/>
      <c r="F678" s="51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</row>
    <row r="679" spans="1:26" ht="12.75" customHeight="1" x14ac:dyDescent="0.3">
      <c r="A679" s="60"/>
      <c r="B679" s="60"/>
      <c r="C679" s="60"/>
      <c r="D679" s="62"/>
      <c r="E679" s="62"/>
      <c r="F679" s="51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</row>
    <row r="680" spans="1:26" ht="12.75" customHeight="1" x14ac:dyDescent="0.3">
      <c r="A680" s="60"/>
      <c r="B680" s="60"/>
      <c r="C680" s="60"/>
      <c r="D680" s="62"/>
      <c r="E680" s="62"/>
      <c r="F680" s="51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</row>
    <row r="681" spans="1:26" ht="12.75" customHeight="1" x14ac:dyDescent="0.3">
      <c r="A681" s="60"/>
      <c r="B681" s="60"/>
      <c r="C681" s="60"/>
      <c r="D681" s="62"/>
      <c r="E681" s="62"/>
      <c r="F681" s="51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</row>
    <row r="682" spans="1:26" ht="12.75" customHeight="1" x14ac:dyDescent="0.3">
      <c r="A682" s="60"/>
      <c r="B682" s="60"/>
      <c r="C682" s="60"/>
      <c r="D682" s="62"/>
      <c r="E682" s="62"/>
      <c r="F682" s="51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</row>
    <row r="683" spans="1:26" ht="12.75" customHeight="1" x14ac:dyDescent="0.3">
      <c r="A683" s="60"/>
      <c r="B683" s="60"/>
      <c r="C683" s="60"/>
      <c r="D683" s="62"/>
      <c r="E683" s="62"/>
      <c r="F683" s="51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</row>
    <row r="684" spans="1:26" ht="12.75" customHeight="1" x14ac:dyDescent="0.3">
      <c r="A684" s="60"/>
      <c r="B684" s="60"/>
      <c r="C684" s="60"/>
      <c r="D684" s="62"/>
      <c r="E684" s="62"/>
      <c r="F684" s="51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</row>
    <row r="685" spans="1:26" ht="12.75" customHeight="1" x14ac:dyDescent="0.3">
      <c r="A685" s="60"/>
      <c r="B685" s="60"/>
      <c r="C685" s="60"/>
      <c r="D685" s="62"/>
      <c r="E685" s="62"/>
      <c r="F685" s="51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</row>
    <row r="686" spans="1:26" ht="12.75" customHeight="1" x14ac:dyDescent="0.3">
      <c r="A686" s="60"/>
      <c r="B686" s="60"/>
      <c r="C686" s="60"/>
      <c r="D686" s="62"/>
      <c r="E686" s="62"/>
      <c r="F686" s="51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</row>
    <row r="687" spans="1:26" ht="12.75" customHeight="1" x14ac:dyDescent="0.3">
      <c r="A687" s="60"/>
      <c r="B687" s="60"/>
      <c r="C687" s="60"/>
      <c r="D687" s="62"/>
      <c r="E687" s="62"/>
      <c r="F687" s="51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</row>
    <row r="688" spans="1:26" ht="12.75" customHeight="1" x14ac:dyDescent="0.3">
      <c r="A688" s="60"/>
      <c r="B688" s="60"/>
      <c r="C688" s="60"/>
      <c r="D688" s="62"/>
      <c r="E688" s="62"/>
      <c r="F688" s="51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</row>
    <row r="689" spans="1:26" ht="12.75" customHeight="1" x14ac:dyDescent="0.3">
      <c r="A689" s="60"/>
      <c r="B689" s="60"/>
      <c r="C689" s="60"/>
      <c r="D689" s="62"/>
      <c r="E689" s="62"/>
      <c r="F689" s="51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</row>
    <row r="690" spans="1:26" ht="12.75" customHeight="1" x14ac:dyDescent="0.3">
      <c r="A690" s="60"/>
      <c r="B690" s="60"/>
      <c r="C690" s="60"/>
      <c r="D690" s="62"/>
      <c r="E690" s="62"/>
      <c r="F690" s="51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</row>
    <row r="691" spans="1:26" ht="12.75" customHeight="1" x14ac:dyDescent="0.3">
      <c r="A691" s="60"/>
      <c r="B691" s="60"/>
      <c r="C691" s="60"/>
      <c r="D691" s="62"/>
      <c r="E691" s="62"/>
      <c r="F691" s="51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</row>
    <row r="692" spans="1:26" ht="12.75" customHeight="1" x14ac:dyDescent="0.3">
      <c r="A692" s="60"/>
      <c r="B692" s="60"/>
      <c r="C692" s="60"/>
      <c r="D692" s="62"/>
      <c r="E692" s="62"/>
      <c r="F692" s="51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</row>
    <row r="693" spans="1:26" ht="12.75" customHeight="1" x14ac:dyDescent="0.3">
      <c r="A693" s="60"/>
      <c r="B693" s="60"/>
      <c r="C693" s="60"/>
      <c r="D693" s="62"/>
      <c r="E693" s="62"/>
      <c r="F693" s="51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</row>
    <row r="694" spans="1:26" ht="12.75" customHeight="1" x14ac:dyDescent="0.3">
      <c r="A694" s="60"/>
      <c r="B694" s="60"/>
      <c r="C694" s="60"/>
      <c r="D694" s="62"/>
      <c r="E694" s="62"/>
      <c r="F694" s="51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</row>
    <row r="695" spans="1:26" ht="12.75" customHeight="1" x14ac:dyDescent="0.3">
      <c r="A695" s="60"/>
      <c r="B695" s="60"/>
      <c r="C695" s="60"/>
      <c r="D695" s="62"/>
      <c r="E695" s="62"/>
      <c r="F695" s="51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</row>
    <row r="696" spans="1:26" ht="12.75" customHeight="1" x14ac:dyDescent="0.3">
      <c r="A696" s="60"/>
      <c r="B696" s="60"/>
      <c r="C696" s="60"/>
      <c r="D696" s="62"/>
      <c r="E696" s="62"/>
      <c r="F696" s="51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</row>
    <row r="697" spans="1:26" ht="12.75" customHeight="1" x14ac:dyDescent="0.3">
      <c r="A697" s="60"/>
      <c r="B697" s="60"/>
      <c r="C697" s="60"/>
      <c r="D697" s="62"/>
      <c r="E697" s="62"/>
      <c r="F697" s="51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</row>
    <row r="698" spans="1:26" ht="12.75" customHeight="1" x14ac:dyDescent="0.3">
      <c r="A698" s="60"/>
      <c r="B698" s="60"/>
      <c r="C698" s="60"/>
      <c r="D698" s="62"/>
      <c r="E698" s="62"/>
      <c r="F698" s="51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</row>
    <row r="699" spans="1:26" ht="12.75" customHeight="1" x14ac:dyDescent="0.3">
      <c r="A699" s="60"/>
      <c r="B699" s="60"/>
      <c r="C699" s="60"/>
      <c r="D699" s="62"/>
      <c r="E699" s="62"/>
      <c r="F699" s="51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</row>
    <row r="700" spans="1:26" ht="12.75" customHeight="1" x14ac:dyDescent="0.3">
      <c r="A700" s="60"/>
      <c r="B700" s="60"/>
      <c r="C700" s="60"/>
      <c r="D700" s="62"/>
      <c r="E700" s="62"/>
      <c r="F700" s="51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</row>
    <row r="701" spans="1:26" ht="12.75" customHeight="1" x14ac:dyDescent="0.3">
      <c r="A701" s="60"/>
      <c r="B701" s="60"/>
      <c r="C701" s="60"/>
      <c r="D701" s="62"/>
      <c r="E701" s="62"/>
      <c r="F701" s="51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</row>
    <row r="702" spans="1:26" ht="12.75" customHeight="1" x14ac:dyDescent="0.3">
      <c r="A702" s="60"/>
      <c r="B702" s="60"/>
      <c r="C702" s="60"/>
      <c r="D702" s="62"/>
      <c r="E702" s="62"/>
      <c r="F702" s="51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</row>
    <row r="703" spans="1:26" ht="12.75" customHeight="1" x14ac:dyDescent="0.3">
      <c r="A703" s="60"/>
      <c r="B703" s="60"/>
      <c r="C703" s="60"/>
      <c r="D703" s="62"/>
      <c r="E703" s="62"/>
      <c r="F703" s="51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</row>
    <row r="704" spans="1:26" ht="12.75" customHeight="1" x14ac:dyDescent="0.3">
      <c r="A704" s="60"/>
      <c r="B704" s="60"/>
      <c r="C704" s="60"/>
      <c r="D704" s="62"/>
      <c r="E704" s="62"/>
      <c r="F704" s="51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</row>
    <row r="705" spans="1:26" ht="12.75" customHeight="1" x14ac:dyDescent="0.3">
      <c r="A705" s="60"/>
      <c r="B705" s="60"/>
      <c r="C705" s="60"/>
      <c r="D705" s="62"/>
      <c r="E705" s="62"/>
      <c r="F705" s="51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</row>
    <row r="706" spans="1:26" ht="12.75" customHeight="1" x14ac:dyDescent="0.3">
      <c r="A706" s="60"/>
      <c r="B706" s="60"/>
      <c r="C706" s="60"/>
      <c r="D706" s="62"/>
      <c r="E706" s="62"/>
      <c r="F706" s="51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</row>
    <row r="707" spans="1:26" ht="12.75" customHeight="1" x14ac:dyDescent="0.3">
      <c r="A707" s="60"/>
      <c r="B707" s="60"/>
      <c r="C707" s="60"/>
      <c r="D707" s="62"/>
      <c r="E707" s="62"/>
      <c r="F707" s="51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</row>
    <row r="708" spans="1:26" ht="12.75" customHeight="1" x14ac:dyDescent="0.3">
      <c r="A708" s="60"/>
      <c r="B708" s="60"/>
      <c r="C708" s="60"/>
      <c r="D708" s="62"/>
      <c r="E708" s="62"/>
      <c r="F708" s="51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</row>
    <row r="709" spans="1:26" ht="12.75" customHeight="1" x14ac:dyDescent="0.3">
      <c r="A709" s="60"/>
      <c r="B709" s="60"/>
      <c r="C709" s="60"/>
      <c r="D709" s="62"/>
      <c r="E709" s="62"/>
      <c r="F709" s="51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</row>
    <row r="710" spans="1:26" ht="12.75" customHeight="1" x14ac:dyDescent="0.3">
      <c r="A710" s="60"/>
      <c r="B710" s="60"/>
      <c r="C710" s="60"/>
      <c r="D710" s="62"/>
      <c r="E710" s="62"/>
      <c r="F710" s="51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</row>
    <row r="711" spans="1:26" ht="12.75" customHeight="1" x14ac:dyDescent="0.3">
      <c r="A711" s="60"/>
      <c r="B711" s="60"/>
      <c r="C711" s="60"/>
      <c r="D711" s="62"/>
      <c r="E711" s="62"/>
      <c r="F711" s="51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</row>
    <row r="712" spans="1:26" ht="12.75" customHeight="1" x14ac:dyDescent="0.3">
      <c r="A712" s="60"/>
      <c r="B712" s="60"/>
      <c r="C712" s="60"/>
      <c r="D712" s="62"/>
      <c r="E712" s="62"/>
      <c r="F712" s="51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</row>
    <row r="713" spans="1:26" ht="12.75" customHeight="1" x14ac:dyDescent="0.3">
      <c r="A713" s="60"/>
      <c r="B713" s="60"/>
      <c r="C713" s="60"/>
      <c r="D713" s="62"/>
      <c r="E713" s="62"/>
      <c r="F713" s="51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</row>
    <row r="714" spans="1:26" ht="12.75" customHeight="1" x14ac:dyDescent="0.3">
      <c r="A714" s="60"/>
      <c r="B714" s="60"/>
      <c r="C714" s="60"/>
      <c r="D714" s="62"/>
      <c r="E714" s="62"/>
      <c r="F714" s="51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</row>
    <row r="715" spans="1:26" ht="12.75" customHeight="1" x14ac:dyDescent="0.3">
      <c r="A715" s="60"/>
      <c r="B715" s="60"/>
      <c r="C715" s="60"/>
      <c r="D715" s="62"/>
      <c r="E715" s="62"/>
      <c r="F715" s="51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</row>
    <row r="716" spans="1:26" ht="12.75" customHeight="1" x14ac:dyDescent="0.3">
      <c r="A716" s="60"/>
      <c r="B716" s="60"/>
      <c r="C716" s="60"/>
      <c r="D716" s="62"/>
      <c r="E716" s="62"/>
      <c r="F716" s="51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</row>
    <row r="717" spans="1:26" ht="12.75" customHeight="1" x14ac:dyDescent="0.3">
      <c r="A717" s="60"/>
      <c r="B717" s="60"/>
      <c r="C717" s="60"/>
      <c r="D717" s="62"/>
      <c r="E717" s="62"/>
      <c r="F717" s="51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</row>
    <row r="718" spans="1:26" ht="12.75" customHeight="1" x14ac:dyDescent="0.3">
      <c r="A718" s="60"/>
      <c r="B718" s="60"/>
      <c r="C718" s="60"/>
      <c r="D718" s="62"/>
      <c r="E718" s="62"/>
      <c r="F718" s="51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</row>
    <row r="719" spans="1:26" ht="12.75" customHeight="1" x14ac:dyDescent="0.3">
      <c r="A719" s="60"/>
      <c r="B719" s="60"/>
      <c r="C719" s="60"/>
      <c r="D719" s="62"/>
      <c r="E719" s="62"/>
      <c r="F719" s="51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</row>
    <row r="720" spans="1:26" ht="12.75" customHeight="1" x14ac:dyDescent="0.3">
      <c r="A720" s="60"/>
      <c r="B720" s="60"/>
      <c r="C720" s="60"/>
      <c r="D720" s="62"/>
      <c r="E720" s="62"/>
      <c r="F720" s="51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</row>
    <row r="721" spans="1:26" ht="12.75" customHeight="1" x14ac:dyDescent="0.3">
      <c r="A721" s="60"/>
      <c r="B721" s="60"/>
      <c r="C721" s="60"/>
      <c r="D721" s="62"/>
      <c r="E721" s="62"/>
      <c r="F721" s="51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</row>
    <row r="722" spans="1:26" ht="12.75" customHeight="1" x14ac:dyDescent="0.3">
      <c r="A722" s="60"/>
      <c r="B722" s="60"/>
      <c r="C722" s="60"/>
      <c r="D722" s="62"/>
      <c r="E722" s="62"/>
      <c r="F722" s="51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</row>
    <row r="723" spans="1:26" ht="12.75" customHeight="1" x14ac:dyDescent="0.3">
      <c r="A723" s="60"/>
      <c r="B723" s="60"/>
      <c r="C723" s="60"/>
      <c r="D723" s="62"/>
      <c r="E723" s="62"/>
      <c r="F723" s="51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</row>
    <row r="724" spans="1:26" ht="12.75" customHeight="1" x14ac:dyDescent="0.3">
      <c r="A724" s="60"/>
      <c r="B724" s="60"/>
      <c r="C724" s="60"/>
      <c r="D724" s="62"/>
      <c r="E724" s="62"/>
      <c r="F724" s="51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</row>
    <row r="725" spans="1:26" ht="12.75" customHeight="1" x14ac:dyDescent="0.3">
      <c r="A725" s="60"/>
      <c r="B725" s="60"/>
      <c r="C725" s="60"/>
      <c r="D725" s="62"/>
      <c r="E725" s="62"/>
      <c r="F725" s="51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</row>
    <row r="726" spans="1:26" ht="12.75" customHeight="1" x14ac:dyDescent="0.3">
      <c r="A726" s="60"/>
      <c r="B726" s="60"/>
      <c r="C726" s="60"/>
      <c r="D726" s="62"/>
      <c r="E726" s="62"/>
      <c r="F726" s="51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</row>
    <row r="727" spans="1:26" ht="12.75" customHeight="1" x14ac:dyDescent="0.3">
      <c r="A727" s="60"/>
      <c r="B727" s="60"/>
      <c r="C727" s="60"/>
      <c r="D727" s="62"/>
      <c r="E727" s="62"/>
      <c r="F727" s="51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</row>
    <row r="728" spans="1:26" ht="12.75" customHeight="1" x14ac:dyDescent="0.3">
      <c r="A728" s="60"/>
      <c r="B728" s="60"/>
      <c r="C728" s="60"/>
      <c r="D728" s="62"/>
      <c r="E728" s="62"/>
      <c r="F728" s="51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</row>
    <row r="729" spans="1:26" ht="12.75" customHeight="1" x14ac:dyDescent="0.3">
      <c r="A729" s="60"/>
      <c r="B729" s="60"/>
      <c r="C729" s="60"/>
      <c r="D729" s="62"/>
      <c r="E729" s="62"/>
      <c r="F729" s="51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</row>
    <row r="730" spans="1:26" ht="12.75" customHeight="1" x14ac:dyDescent="0.3">
      <c r="A730" s="60"/>
      <c r="B730" s="60"/>
      <c r="C730" s="60"/>
      <c r="D730" s="62"/>
      <c r="E730" s="62"/>
      <c r="F730" s="51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</row>
    <row r="731" spans="1:26" ht="12.75" customHeight="1" x14ac:dyDescent="0.3">
      <c r="A731" s="60"/>
      <c r="B731" s="60"/>
      <c r="C731" s="60"/>
      <c r="D731" s="62"/>
      <c r="E731" s="62"/>
      <c r="F731" s="51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</row>
    <row r="732" spans="1:26" ht="12.75" customHeight="1" x14ac:dyDescent="0.3">
      <c r="A732" s="60"/>
      <c r="B732" s="60"/>
      <c r="C732" s="60"/>
      <c r="D732" s="62"/>
      <c r="E732" s="62"/>
      <c r="F732" s="51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</row>
    <row r="733" spans="1:26" ht="12.75" customHeight="1" x14ac:dyDescent="0.3">
      <c r="A733" s="60"/>
      <c r="B733" s="60"/>
      <c r="C733" s="60"/>
      <c r="D733" s="62"/>
      <c r="E733" s="62"/>
      <c r="F733" s="51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</row>
    <row r="734" spans="1:26" ht="12.75" customHeight="1" x14ac:dyDescent="0.3">
      <c r="A734" s="60"/>
      <c r="B734" s="60"/>
      <c r="C734" s="60"/>
      <c r="D734" s="62"/>
      <c r="E734" s="62"/>
      <c r="F734" s="51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</row>
    <row r="735" spans="1:26" ht="12.75" customHeight="1" x14ac:dyDescent="0.3">
      <c r="A735" s="60"/>
      <c r="B735" s="60"/>
      <c r="C735" s="60"/>
      <c r="D735" s="62"/>
      <c r="E735" s="62"/>
      <c r="F735" s="51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</row>
    <row r="736" spans="1:26" ht="12.75" customHeight="1" x14ac:dyDescent="0.3">
      <c r="A736" s="60"/>
      <c r="B736" s="60"/>
      <c r="C736" s="60"/>
      <c r="D736" s="62"/>
      <c r="E736" s="62"/>
      <c r="F736" s="51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</row>
    <row r="737" spans="1:26" ht="12.75" customHeight="1" x14ac:dyDescent="0.3">
      <c r="A737" s="60"/>
      <c r="B737" s="60"/>
      <c r="C737" s="60"/>
      <c r="D737" s="62"/>
      <c r="E737" s="62"/>
      <c r="F737" s="51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</row>
    <row r="738" spans="1:26" ht="12.75" customHeight="1" x14ac:dyDescent="0.3">
      <c r="A738" s="60"/>
      <c r="B738" s="60"/>
      <c r="C738" s="60"/>
      <c r="D738" s="62"/>
      <c r="E738" s="62"/>
      <c r="F738" s="51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</row>
    <row r="739" spans="1:26" ht="12.75" customHeight="1" x14ac:dyDescent="0.3">
      <c r="A739" s="60"/>
      <c r="B739" s="60"/>
      <c r="C739" s="60"/>
      <c r="D739" s="62"/>
      <c r="E739" s="62"/>
      <c r="F739" s="51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</row>
    <row r="740" spans="1:26" ht="12.75" customHeight="1" x14ac:dyDescent="0.3">
      <c r="A740" s="60"/>
      <c r="B740" s="60"/>
      <c r="C740" s="60"/>
      <c r="D740" s="62"/>
      <c r="E740" s="62"/>
      <c r="F740" s="51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</row>
    <row r="741" spans="1:26" ht="12.75" customHeight="1" x14ac:dyDescent="0.3">
      <c r="A741" s="60"/>
      <c r="B741" s="60"/>
      <c r="C741" s="60"/>
      <c r="D741" s="62"/>
      <c r="E741" s="62"/>
      <c r="F741" s="51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</row>
    <row r="742" spans="1:26" ht="12.75" customHeight="1" x14ac:dyDescent="0.3">
      <c r="A742" s="60"/>
      <c r="B742" s="60"/>
      <c r="C742" s="60"/>
      <c r="D742" s="62"/>
      <c r="E742" s="62"/>
      <c r="F742" s="51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</row>
    <row r="743" spans="1:26" ht="12.75" customHeight="1" x14ac:dyDescent="0.3">
      <c r="A743" s="60"/>
      <c r="B743" s="60"/>
      <c r="C743" s="60"/>
      <c r="D743" s="62"/>
      <c r="E743" s="62"/>
      <c r="F743" s="51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</row>
    <row r="744" spans="1:26" ht="12.75" customHeight="1" x14ac:dyDescent="0.3">
      <c r="A744" s="60"/>
      <c r="B744" s="60"/>
      <c r="C744" s="60"/>
      <c r="D744" s="62"/>
      <c r="E744" s="62"/>
      <c r="F744" s="51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</row>
    <row r="745" spans="1:26" ht="12.75" customHeight="1" x14ac:dyDescent="0.3">
      <c r="A745" s="60"/>
      <c r="B745" s="60"/>
      <c r="C745" s="60"/>
      <c r="D745" s="62"/>
      <c r="E745" s="62"/>
      <c r="F745" s="51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</row>
    <row r="746" spans="1:26" ht="12.75" customHeight="1" x14ac:dyDescent="0.3">
      <c r="A746" s="60"/>
      <c r="B746" s="60"/>
      <c r="C746" s="60"/>
      <c r="D746" s="62"/>
      <c r="E746" s="62"/>
      <c r="F746" s="51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</row>
    <row r="747" spans="1:26" ht="12.75" customHeight="1" x14ac:dyDescent="0.3">
      <c r="A747" s="60"/>
      <c r="B747" s="60"/>
      <c r="C747" s="60"/>
      <c r="D747" s="62"/>
      <c r="E747" s="62"/>
      <c r="F747" s="51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</row>
    <row r="748" spans="1:26" ht="12.75" customHeight="1" x14ac:dyDescent="0.3">
      <c r="A748" s="60"/>
      <c r="B748" s="60"/>
      <c r="C748" s="60"/>
      <c r="D748" s="62"/>
      <c r="E748" s="62"/>
      <c r="F748" s="51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</row>
    <row r="749" spans="1:26" ht="12.75" customHeight="1" x14ac:dyDescent="0.3">
      <c r="A749" s="60"/>
      <c r="B749" s="60"/>
      <c r="C749" s="60"/>
      <c r="D749" s="62"/>
      <c r="E749" s="62"/>
      <c r="F749" s="51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</row>
    <row r="750" spans="1:26" ht="12.75" customHeight="1" x14ac:dyDescent="0.3">
      <c r="A750" s="60"/>
      <c r="B750" s="60"/>
      <c r="C750" s="60"/>
      <c r="D750" s="62"/>
      <c r="E750" s="62"/>
      <c r="F750" s="51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</row>
    <row r="751" spans="1:26" ht="12.75" customHeight="1" x14ac:dyDescent="0.3">
      <c r="A751" s="60"/>
      <c r="B751" s="60"/>
      <c r="C751" s="60"/>
      <c r="D751" s="62"/>
      <c r="E751" s="62"/>
      <c r="F751" s="51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</row>
    <row r="752" spans="1:26" ht="12.75" customHeight="1" x14ac:dyDescent="0.3">
      <c r="A752" s="60"/>
      <c r="B752" s="60"/>
      <c r="C752" s="60"/>
      <c r="D752" s="62"/>
      <c r="E752" s="62"/>
      <c r="F752" s="51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</row>
    <row r="753" spans="1:26" ht="12.75" customHeight="1" x14ac:dyDescent="0.3">
      <c r="A753" s="60"/>
      <c r="B753" s="60"/>
      <c r="C753" s="60"/>
      <c r="D753" s="62"/>
      <c r="E753" s="62"/>
      <c r="F753" s="51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</row>
    <row r="754" spans="1:26" ht="12.75" customHeight="1" x14ac:dyDescent="0.3">
      <c r="A754" s="60"/>
      <c r="B754" s="60"/>
      <c r="C754" s="60"/>
      <c r="D754" s="62"/>
      <c r="E754" s="62"/>
      <c r="F754" s="51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</row>
    <row r="755" spans="1:26" ht="12.75" customHeight="1" x14ac:dyDescent="0.3">
      <c r="A755" s="60"/>
      <c r="B755" s="60"/>
      <c r="C755" s="60"/>
      <c r="D755" s="62"/>
      <c r="E755" s="62"/>
      <c r="F755" s="51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</row>
    <row r="756" spans="1:26" ht="12.75" customHeight="1" x14ac:dyDescent="0.3">
      <c r="A756" s="60"/>
      <c r="B756" s="60"/>
      <c r="C756" s="60"/>
      <c r="D756" s="62"/>
      <c r="E756" s="62"/>
      <c r="F756" s="51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</row>
    <row r="757" spans="1:26" ht="12.75" customHeight="1" x14ac:dyDescent="0.3">
      <c r="A757" s="60"/>
      <c r="B757" s="60"/>
      <c r="C757" s="60"/>
      <c r="D757" s="62"/>
      <c r="E757" s="62"/>
      <c r="F757" s="51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</row>
    <row r="758" spans="1:26" ht="12.75" customHeight="1" x14ac:dyDescent="0.3">
      <c r="A758" s="60"/>
      <c r="B758" s="60"/>
      <c r="C758" s="60"/>
      <c r="D758" s="62"/>
      <c r="E758" s="62"/>
      <c r="F758" s="51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</row>
    <row r="759" spans="1:26" ht="12.75" customHeight="1" x14ac:dyDescent="0.3">
      <c r="A759" s="60"/>
      <c r="B759" s="60"/>
      <c r="C759" s="60"/>
      <c r="D759" s="62"/>
      <c r="E759" s="62"/>
      <c r="F759" s="51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</row>
    <row r="760" spans="1:26" ht="12.75" customHeight="1" x14ac:dyDescent="0.3">
      <c r="A760" s="60"/>
      <c r="B760" s="60"/>
      <c r="C760" s="60"/>
      <c r="D760" s="62"/>
      <c r="E760" s="62"/>
      <c r="F760" s="51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</row>
    <row r="761" spans="1:26" ht="12.75" customHeight="1" x14ac:dyDescent="0.3">
      <c r="A761" s="60"/>
      <c r="B761" s="60"/>
      <c r="C761" s="60"/>
      <c r="D761" s="62"/>
      <c r="E761" s="62"/>
      <c r="F761" s="51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</row>
    <row r="762" spans="1:26" ht="12.75" customHeight="1" x14ac:dyDescent="0.3">
      <c r="A762" s="60"/>
      <c r="B762" s="60"/>
      <c r="C762" s="60"/>
      <c r="D762" s="62"/>
      <c r="E762" s="62"/>
      <c r="F762" s="51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</row>
    <row r="763" spans="1:26" ht="12.75" customHeight="1" x14ac:dyDescent="0.3">
      <c r="A763" s="60"/>
      <c r="B763" s="60"/>
      <c r="C763" s="60"/>
      <c r="D763" s="62"/>
      <c r="E763" s="62"/>
      <c r="F763" s="51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</row>
    <row r="764" spans="1:26" ht="12.75" customHeight="1" x14ac:dyDescent="0.3">
      <c r="A764" s="60"/>
      <c r="B764" s="60"/>
      <c r="C764" s="60"/>
      <c r="D764" s="62"/>
      <c r="E764" s="62"/>
      <c r="F764" s="51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</row>
    <row r="765" spans="1:26" ht="12.75" customHeight="1" x14ac:dyDescent="0.3">
      <c r="A765" s="60"/>
      <c r="B765" s="60"/>
      <c r="C765" s="60"/>
      <c r="D765" s="62"/>
      <c r="E765" s="62"/>
      <c r="F765" s="51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</row>
    <row r="766" spans="1:26" ht="12.75" customHeight="1" x14ac:dyDescent="0.3">
      <c r="A766" s="60"/>
      <c r="B766" s="60"/>
      <c r="C766" s="60"/>
      <c r="D766" s="62"/>
      <c r="E766" s="62"/>
      <c r="F766" s="51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</row>
    <row r="767" spans="1:26" ht="12.75" customHeight="1" x14ac:dyDescent="0.3">
      <c r="A767" s="60"/>
      <c r="B767" s="60"/>
      <c r="C767" s="60"/>
      <c r="D767" s="62"/>
      <c r="E767" s="62"/>
      <c r="F767" s="51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</row>
    <row r="768" spans="1:26" ht="12.75" customHeight="1" x14ac:dyDescent="0.3">
      <c r="A768" s="60"/>
      <c r="B768" s="60"/>
      <c r="C768" s="60"/>
      <c r="D768" s="62"/>
      <c r="E768" s="62"/>
      <c r="F768" s="51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</row>
    <row r="769" spans="1:26" ht="12.75" customHeight="1" x14ac:dyDescent="0.3">
      <c r="A769" s="60"/>
      <c r="B769" s="60"/>
      <c r="C769" s="60"/>
      <c r="D769" s="62"/>
      <c r="E769" s="62"/>
      <c r="F769" s="51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</row>
    <row r="770" spans="1:26" ht="12.75" customHeight="1" x14ac:dyDescent="0.3">
      <c r="A770" s="60"/>
      <c r="B770" s="60"/>
      <c r="C770" s="60"/>
      <c r="D770" s="62"/>
      <c r="E770" s="62"/>
      <c r="F770" s="51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</row>
    <row r="771" spans="1:26" ht="12.75" customHeight="1" x14ac:dyDescent="0.3">
      <c r="A771" s="60"/>
      <c r="B771" s="60"/>
      <c r="C771" s="60"/>
      <c r="D771" s="62"/>
      <c r="E771" s="62"/>
      <c r="F771" s="51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</row>
    <row r="772" spans="1:26" ht="12.75" customHeight="1" x14ac:dyDescent="0.3">
      <c r="A772" s="60"/>
      <c r="B772" s="60"/>
      <c r="C772" s="60"/>
      <c r="D772" s="62"/>
      <c r="E772" s="62"/>
      <c r="F772" s="51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</row>
    <row r="773" spans="1:26" ht="12.75" customHeight="1" x14ac:dyDescent="0.3">
      <c r="A773" s="60"/>
      <c r="B773" s="60"/>
      <c r="C773" s="60"/>
      <c r="D773" s="62"/>
      <c r="E773" s="62"/>
      <c r="F773" s="51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</row>
    <row r="774" spans="1:26" ht="12.75" customHeight="1" x14ac:dyDescent="0.3">
      <c r="A774" s="60"/>
      <c r="B774" s="60"/>
      <c r="C774" s="60"/>
      <c r="D774" s="62"/>
      <c r="E774" s="62"/>
      <c r="F774" s="51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</row>
    <row r="775" spans="1:26" ht="12.75" customHeight="1" x14ac:dyDescent="0.3">
      <c r="A775" s="60"/>
      <c r="B775" s="60"/>
      <c r="C775" s="60"/>
      <c r="D775" s="62"/>
      <c r="E775" s="62"/>
      <c r="F775" s="51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</row>
    <row r="776" spans="1:26" ht="12.75" customHeight="1" x14ac:dyDescent="0.3">
      <c r="A776" s="60"/>
      <c r="B776" s="60"/>
      <c r="C776" s="60"/>
      <c r="D776" s="62"/>
      <c r="E776" s="62"/>
      <c r="F776" s="51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</row>
    <row r="777" spans="1:26" ht="12.75" customHeight="1" x14ac:dyDescent="0.3">
      <c r="A777" s="60"/>
      <c r="B777" s="60"/>
      <c r="C777" s="60"/>
      <c r="D777" s="62"/>
      <c r="E777" s="62"/>
      <c r="F777" s="51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</row>
    <row r="778" spans="1:26" ht="12.75" customHeight="1" x14ac:dyDescent="0.3">
      <c r="A778" s="60"/>
      <c r="B778" s="60"/>
      <c r="C778" s="60"/>
      <c r="D778" s="62"/>
      <c r="E778" s="62"/>
      <c r="F778" s="51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</row>
    <row r="779" spans="1:26" ht="12.75" customHeight="1" x14ac:dyDescent="0.3">
      <c r="A779" s="60"/>
      <c r="B779" s="60"/>
      <c r="C779" s="60"/>
      <c r="D779" s="62"/>
      <c r="E779" s="62"/>
      <c r="F779" s="51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</row>
    <row r="780" spans="1:26" ht="12.75" customHeight="1" x14ac:dyDescent="0.3">
      <c r="A780" s="60"/>
      <c r="B780" s="60"/>
      <c r="C780" s="60"/>
      <c r="D780" s="62"/>
      <c r="E780" s="62"/>
      <c r="F780" s="51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</row>
    <row r="781" spans="1:26" ht="12.75" customHeight="1" x14ac:dyDescent="0.3">
      <c r="A781" s="60"/>
      <c r="B781" s="60"/>
      <c r="C781" s="60"/>
      <c r="D781" s="62"/>
      <c r="E781" s="62"/>
      <c r="F781" s="51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</row>
    <row r="782" spans="1:26" ht="12.75" customHeight="1" x14ac:dyDescent="0.3">
      <c r="A782" s="60"/>
      <c r="B782" s="60"/>
      <c r="C782" s="60"/>
      <c r="D782" s="62"/>
      <c r="E782" s="62"/>
      <c r="F782" s="51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</row>
    <row r="783" spans="1:26" ht="12.75" customHeight="1" x14ac:dyDescent="0.3">
      <c r="A783" s="60"/>
      <c r="B783" s="60"/>
      <c r="C783" s="60"/>
      <c r="D783" s="62"/>
      <c r="E783" s="62"/>
      <c r="F783" s="51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</row>
    <row r="784" spans="1:26" ht="12.75" customHeight="1" x14ac:dyDescent="0.3">
      <c r="A784" s="60"/>
      <c r="B784" s="60"/>
      <c r="C784" s="60"/>
      <c r="D784" s="62"/>
      <c r="E784" s="62"/>
      <c r="F784" s="51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</row>
    <row r="785" spans="1:26" ht="12.75" customHeight="1" x14ac:dyDescent="0.3">
      <c r="A785" s="60"/>
      <c r="B785" s="60"/>
      <c r="C785" s="60"/>
      <c r="D785" s="62"/>
      <c r="E785" s="62"/>
      <c r="F785" s="51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</row>
    <row r="786" spans="1:26" ht="12.75" customHeight="1" x14ac:dyDescent="0.3">
      <c r="A786" s="60"/>
      <c r="B786" s="60"/>
      <c r="C786" s="60"/>
      <c r="D786" s="62"/>
      <c r="E786" s="62"/>
      <c r="F786" s="51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</row>
    <row r="787" spans="1:26" ht="12.75" customHeight="1" x14ac:dyDescent="0.3">
      <c r="A787" s="60"/>
      <c r="B787" s="60"/>
      <c r="C787" s="60"/>
      <c r="D787" s="62"/>
      <c r="E787" s="62"/>
      <c r="F787" s="51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</row>
    <row r="788" spans="1:26" ht="12.75" customHeight="1" x14ac:dyDescent="0.3">
      <c r="A788" s="60"/>
      <c r="B788" s="60"/>
      <c r="C788" s="60"/>
      <c r="D788" s="62"/>
      <c r="E788" s="62"/>
      <c r="F788" s="51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</row>
    <row r="789" spans="1:26" ht="12.75" customHeight="1" x14ac:dyDescent="0.3">
      <c r="A789" s="60"/>
      <c r="B789" s="60"/>
      <c r="C789" s="60"/>
      <c r="D789" s="62"/>
      <c r="E789" s="62"/>
      <c r="F789" s="51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</row>
    <row r="790" spans="1:26" ht="12.75" customHeight="1" x14ac:dyDescent="0.3">
      <c r="A790" s="60"/>
      <c r="B790" s="60"/>
      <c r="C790" s="60"/>
      <c r="D790" s="62"/>
      <c r="E790" s="62"/>
      <c r="F790" s="51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</row>
    <row r="791" spans="1:26" ht="12.75" customHeight="1" x14ac:dyDescent="0.3">
      <c r="A791" s="60"/>
      <c r="B791" s="60"/>
      <c r="C791" s="60"/>
      <c r="D791" s="62"/>
      <c r="E791" s="62"/>
      <c r="F791" s="51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</row>
    <row r="792" spans="1:26" ht="12.75" customHeight="1" x14ac:dyDescent="0.3">
      <c r="A792" s="60"/>
      <c r="B792" s="60"/>
      <c r="C792" s="60"/>
      <c r="D792" s="62"/>
      <c r="E792" s="62"/>
      <c r="F792" s="51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</row>
    <row r="793" spans="1:26" ht="12.75" customHeight="1" x14ac:dyDescent="0.3">
      <c r="A793" s="60"/>
      <c r="B793" s="60"/>
      <c r="C793" s="60"/>
      <c r="D793" s="62"/>
      <c r="E793" s="62"/>
      <c r="F793" s="51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</row>
    <row r="794" spans="1:26" ht="12.75" customHeight="1" x14ac:dyDescent="0.3">
      <c r="A794" s="60"/>
      <c r="B794" s="60"/>
      <c r="C794" s="60"/>
      <c r="D794" s="62"/>
      <c r="E794" s="62"/>
      <c r="F794" s="51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</row>
    <row r="795" spans="1:26" ht="12.75" customHeight="1" x14ac:dyDescent="0.3">
      <c r="A795" s="60"/>
      <c r="B795" s="60"/>
      <c r="C795" s="60"/>
      <c r="D795" s="62"/>
      <c r="E795" s="62"/>
      <c r="F795" s="51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</row>
    <row r="796" spans="1:26" ht="12.75" customHeight="1" x14ac:dyDescent="0.3">
      <c r="A796" s="60"/>
      <c r="B796" s="60"/>
      <c r="C796" s="60"/>
      <c r="D796" s="62"/>
      <c r="E796" s="62"/>
      <c r="F796" s="51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</row>
    <row r="797" spans="1:26" ht="12.75" customHeight="1" x14ac:dyDescent="0.3">
      <c r="A797" s="60"/>
      <c r="B797" s="60"/>
      <c r="C797" s="60"/>
      <c r="D797" s="62"/>
      <c r="E797" s="62"/>
      <c r="F797" s="51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</row>
    <row r="798" spans="1:26" ht="12.75" customHeight="1" x14ac:dyDescent="0.3">
      <c r="A798" s="60"/>
      <c r="B798" s="60"/>
      <c r="C798" s="60"/>
      <c r="D798" s="62"/>
      <c r="E798" s="62"/>
      <c r="F798" s="51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</row>
    <row r="799" spans="1:26" ht="12.75" customHeight="1" x14ac:dyDescent="0.3">
      <c r="A799" s="60"/>
      <c r="B799" s="60"/>
      <c r="C799" s="60"/>
      <c r="D799" s="62"/>
      <c r="E799" s="62"/>
      <c r="F799" s="51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</row>
    <row r="800" spans="1:26" ht="12.75" customHeight="1" x14ac:dyDescent="0.3">
      <c r="A800" s="60"/>
      <c r="B800" s="60"/>
      <c r="C800" s="60"/>
      <c r="D800" s="62"/>
      <c r="E800" s="62"/>
      <c r="F800" s="51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</row>
    <row r="801" spans="1:26" ht="12.75" customHeight="1" x14ac:dyDescent="0.3">
      <c r="A801" s="60"/>
      <c r="B801" s="60"/>
      <c r="C801" s="60"/>
      <c r="D801" s="62"/>
      <c r="E801" s="62"/>
      <c r="F801" s="51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</row>
    <row r="802" spans="1:26" ht="12.75" customHeight="1" x14ac:dyDescent="0.3">
      <c r="A802" s="60"/>
      <c r="B802" s="60"/>
      <c r="C802" s="60"/>
      <c r="D802" s="62"/>
      <c r="E802" s="62"/>
      <c r="F802" s="51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</row>
    <row r="803" spans="1:26" ht="12.75" customHeight="1" x14ac:dyDescent="0.3">
      <c r="A803" s="60"/>
      <c r="B803" s="60"/>
      <c r="C803" s="60"/>
      <c r="D803" s="62"/>
      <c r="E803" s="62"/>
      <c r="F803" s="51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</row>
    <row r="804" spans="1:26" ht="12.75" customHeight="1" x14ac:dyDescent="0.3">
      <c r="A804" s="60"/>
      <c r="B804" s="60"/>
      <c r="C804" s="60"/>
      <c r="D804" s="62"/>
      <c r="E804" s="62"/>
      <c r="F804" s="51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</row>
    <row r="805" spans="1:26" ht="12.75" customHeight="1" x14ac:dyDescent="0.3">
      <c r="A805" s="60"/>
      <c r="B805" s="60"/>
      <c r="C805" s="60"/>
      <c r="D805" s="62"/>
      <c r="E805" s="62"/>
      <c r="F805" s="51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</row>
    <row r="806" spans="1:26" ht="12.75" customHeight="1" x14ac:dyDescent="0.3">
      <c r="A806" s="60"/>
      <c r="B806" s="60"/>
      <c r="C806" s="60"/>
      <c r="D806" s="62"/>
      <c r="E806" s="62"/>
      <c r="F806" s="51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</row>
    <row r="807" spans="1:26" ht="12.75" customHeight="1" x14ac:dyDescent="0.3">
      <c r="A807" s="60"/>
      <c r="B807" s="60"/>
      <c r="C807" s="60"/>
      <c r="D807" s="62"/>
      <c r="E807" s="62"/>
      <c r="F807" s="51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</row>
    <row r="808" spans="1:26" ht="12.75" customHeight="1" x14ac:dyDescent="0.3">
      <c r="A808" s="60"/>
      <c r="B808" s="60"/>
      <c r="C808" s="60"/>
      <c r="D808" s="62"/>
      <c r="E808" s="62"/>
      <c r="F808" s="51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</row>
    <row r="809" spans="1:26" ht="12.75" customHeight="1" x14ac:dyDescent="0.3">
      <c r="A809" s="60"/>
      <c r="B809" s="60"/>
      <c r="C809" s="60"/>
      <c r="D809" s="62"/>
      <c r="E809" s="62"/>
      <c r="F809" s="51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</row>
    <row r="810" spans="1:26" ht="12.75" customHeight="1" x14ac:dyDescent="0.3">
      <c r="A810" s="60"/>
      <c r="B810" s="60"/>
      <c r="C810" s="60"/>
      <c r="D810" s="62"/>
      <c r="E810" s="62"/>
      <c r="F810" s="51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</row>
    <row r="811" spans="1:26" ht="12.75" customHeight="1" x14ac:dyDescent="0.3">
      <c r="A811" s="60"/>
      <c r="B811" s="60"/>
      <c r="C811" s="60"/>
      <c r="D811" s="62"/>
      <c r="E811" s="62"/>
      <c r="F811" s="51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</row>
    <row r="812" spans="1:26" ht="12.75" customHeight="1" x14ac:dyDescent="0.3">
      <c r="A812" s="60"/>
      <c r="B812" s="60"/>
      <c r="C812" s="60"/>
      <c r="D812" s="62"/>
      <c r="E812" s="62"/>
      <c r="F812" s="51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</row>
    <row r="813" spans="1:26" ht="12.75" customHeight="1" x14ac:dyDescent="0.3">
      <c r="A813" s="60"/>
      <c r="B813" s="60"/>
      <c r="C813" s="60"/>
      <c r="D813" s="62"/>
      <c r="E813" s="62"/>
      <c r="F813" s="51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</row>
    <row r="814" spans="1:26" ht="12.75" customHeight="1" x14ac:dyDescent="0.3">
      <c r="A814" s="60"/>
      <c r="B814" s="60"/>
      <c r="C814" s="60"/>
      <c r="D814" s="62"/>
      <c r="E814" s="62"/>
      <c r="F814" s="51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</row>
    <row r="815" spans="1:26" ht="12.75" customHeight="1" x14ac:dyDescent="0.3">
      <c r="A815" s="60"/>
      <c r="B815" s="60"/>
      <c r="C815" s="60"/>
      <c r="D815" s="62"/>
      <c r="E815" s="62"/>
      <c r="F815" s="51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</row>
    <row r="816" spans="1:26" ht="12.75" customHeight="1" x14ac:dyDescent="0.3">
      <c r="A816" s="60"/>
      <c r="B816" s="60"/>
      <c r="C816" s="60"/>
      <c r="D816" s="62"/>
      <c r="E816" s="62"/>
      <c r="F816" s="51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</row>
    <row r="817" spans="1:26" ht="12.75" customHeight="1" x14ac:dyDescent="0.3">
      <c r="A817" s="60"/>
      <c r="B817" s="60"/>
      <c r="C817" s="60"/>
      <c r="D817" s="62"/>
      <c r="E817" s="62"/>
      <c r="F817" s="51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</row>
    <row r="818" spans="1:26" ht="12.75" customHeight="1" x14ac:dyDescent="0.3">
      <c r="A818" s="60"/>
      <c r="B818" s="60"/>
      <c r="C818" s="60"/>
      <c r="D818" s="62"/>
      <c r="E818" s="62"/>
      <c r="F818" s="51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</row>
    <row r="819" spans="1:26" ht="12.75" customHeight="1" x14ac:dyDescent="0.3">
      <c r="A819" s="60"/>
      <c r="B819" s="60"/>
      <c r="C819" s="60"/>
      <c r="D819" s="62"/>
      <c r="E819" s="62"/>
      <c r="F819" s="51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</row>
    <row r="820" spans="1:26" ht="12.75" customHeight="1" x14ac:dyDescent="0.3">
      <c r="A820" s="60"/>
      <c r="B820" s="60"/>
      <c r="C820" s="60"/>
      <c r="D820" s="62"/>
      <c r="E820" s="62"/>
      <c r="F820" s="51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</row>
    <row r="821" spans="1:26" ht="12.75" customHeight="1" x14ac:dyDescent="0.3">
      <c r="A821" s="60"/>
      <c r="B821" s="60"/>
      <c r="C821" s="60"/>
      <c r="D821" s="62"/>
      <c r="E821" s="62"/>
      <c r="F821" s="51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</row>
    <row r="822" spans="1:26" ht="12.75" customHeight="1" x14ac:dyDescent="0.3">
      <c r="A822" s="60"/>
      <c r="B822" s="60"/>
      <c r="C822" s="60"/>
      <c r="D822" s="62"/>
      <c r="E822" s="62"/>
      <c r="F822" s="51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</row>
    <row r="823" spans="1:26" ht="12.75" customHeight="1" x14ac:dyDescent="0.3">
      <c r="A823" s="60"/>
      <c r="B823" s="60"/>
      <c r="C823" s="60"/>
      <c r="D823" s="62"/>
      <c r="E823" s="62"/>
      <c r="F823" s="51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</row>
    <row r="824" spans="1:26" ht="12.75" customHeight="1" x14ac:dyDescent="0.3">
      <c r="A824" s="60"/>
      <c r="B824" s="60"/>
      <c r="C824" s="60"/>
      <c r="D824" s="62"/>
      <c r="E824" s="62"/>
      <c r="F824" s="51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</row>
    <row r="825" spans="1:26" ht="12.75" customHeight="1" x14ac:dyDescent="0.3">
      <c r="A825" s="60"/>
      <c r="B825" s="60"/>
      <c r="C825" s="60"/>
      <c r="D825" s="62"/>
      <c r="E825" s="62"/>
      <c r="F825" s="51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</row>
    <row r="826" spans="1:26" ht="12.75" customHeight="1" x14ac:dyDescent="0.3">
      <c r="A826" s="60"/>
      <c r="B826" s="60"/>
      <c r="C826" s="60"/>
      <c r="D826" s="62"/>
      <c r="E826" s="62"/>
      <c r="F826" s="51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</row>
    <row r="827" spans="1:26" ht="12.75" customHeight="1" x14ac:dyDescent="0.3">
      <c r="A827" s="60"/>
      <c r="B827" s="60"/>
      <c r="C827" s="60"/>
      <c r="D827" s="62"/>
      <c r="E827" s="62"/>
      <c r="F827" s="51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</row>
    <row r="828" spans="1:26" ht="12.75" customHeight="1" x14ac:dyDescent="0.3">
      <c r="A828" s="60"/>
      <c r="B828" s="60"/>
      <c r="C828" s="60"/>
      <c r="D828" s="62"/>
      <c r="E828" s="62"/>
      <c r="F828" s="51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</row>
    <row r="829" spans="1:26" ht="12.75" customHeight="1" x14ac:dyDescent="0.3">
      <c r="A829" s="60"/>
      <c r="B829" s="60"/>
      <c r="C829" s="60"/>
      <c r="D829" s="62"/>
      <c r="E829" s="62"/>
      <c r="F829" s="51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</row>
    <row r="830" spans="1:26" ht="12.75" customHeight="1" x14ac:dyDescent="0.3">
      <c r="A830" s="60"/>
      <c r="B830" s="60"/>
      <c r="C830" s="60"/>
      <c r="D830" s="62"/>
      <c r="E830" s="62"/>
      <c r="F830" s="51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</row>
    <row r="831" spans="1:26" ht="12.75" customHeight="1" x14ac:dyDescent="0.3">
      <c r="A831" s="60"/>
      <c r="B831" s="60"/>
      <c r="C831" s="60"/>
      <c r="D831" s="62"/>
      <c r="E831" s="62"/>
      <c r="F831" s="51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</row>
    <row r="832" spans="1:26" ht="12.75" customHeight="1" x14ac:dyDescent="0.3">
      <c r="A832" s="60"/>
      <c r="B832" s="60"/>
      <c r="C832" s="60"/>
      <c r="D832" s="62"/>
      <c r="E832" s="62"/>
      <c r="F832" s="51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</row>
    <row r="833" spans="1:26" ht="12.75" customHeight="1" x14ac:dyDescent="0.3">
      <c r="A833" s="60"/>
      <c r="B833" s="60"/>
      <c r="C833" s="60"/>
      <c r="D833" s="62"/>
      <c r="E833" s="62"/>
      <c r="F833" s="51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</row>
    <row r="834" spans="1:26" ht="12.75" customHeight="1" x14ac:dyDescent="0.3">
      <c r="A834" s="60"/>
      <c r="B834" s="60"/>
      <c r="C834" s="60"/>
      <c r="D834" s="62"/>
      <c r="E834" s="62"/>
      <c r="F834" s="51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</row>
    <row r="835" spans="1:26" ht="12.75" customHeight="1" x14ac:dyDescent="0.3">
      <c r="A835" s="60"/>
      <c r="B835" s="60"/>
      <c r="C835" s="60"/>
      <c r="D835" s="62"/>
      <c r="E835" s="62"/>
      <c r="F835" s="51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</row>
    <row r="836" spans="1:26" ht="12.75" customHeight="1" x14ac:dyDescent="0.3">
      <c r="A836" s="60"/>
      <c r="B836" s="60"/>
      <c r="C836" s="60"/>
      <c r="D836" s="62"/>
      <c r="E836" s="62"/>
      <c r="F836" s="51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</row>
    <row r="837" spans="1:26" ht="12.75" customHeight="1" x14ac:dyDescent="0.3">
      <c r="A837" s="60"/>
      <c r="B837" s="60"/>
      <c r="C837" s="60"/>
      <c r="D837" s="62"/>
      <c r="E837" s="62"/>
      <c r="F837" s="51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</row>
    <row r="838" spans="1:26" ht="12.75" customHeight="1" x14ac:dyDescent="0.3">
      <c r="A838" s="60"/>
      <c r="B838" s="60"/>
      <c r="C838" s="60"/>
      <c r="D838" s="62"/>
      <c r="E838" s="62"/>
      <c r="F838" s="51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</row>
    <row r="839" spans="1:26" ht="12.75" customHeight="1" x14ac:dyDescent="0.3">
      <c r="A839" s="60"/>
      <c r="B839" s="60"/>
      <c r="C839" s="60"/>
      <c r="D839" s="62"/>
      <c r="E839" s="62"/>
      <c r="F839" s="51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</row>
    <row r="840" spans="1:26" ht="12.75" customHeight="1" x14ac:dyDescent="0.3">
      <c r="A840" s="60"/>
      <c r="B840" s="60"/>
      <c r="C840" s="60"/>
      <c r="D840" s="62"/>
      <c r="E840" s="62"/>
      <c r="F840" s="51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</row>
    <row r="841" spans="1:26" ht="12.75" customHeight="1" x14ac:dyDescent="0.3">
      <c r="A841" s="60"/>
      <c r="B841" s="60"/>
      <c r="C841" s="60"/>
      <c r="D841" s="62"/>
      <c r="E841" s="62"/>
      <c r="F841" s="51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</row>
    <row r="842" spans="1:26" ht="12.75" customHeight="1" x14ac:dyDescent="0.3">
      <c r="A842" s="60"/>
      <c r="B842" s="60"/>
      <c r="C842" s="60"/>
      <c r="D842" s="62"/>
      <c r="E842" s="62"/>
      <c r="F842" s="51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</row>
    <row r="843" spans="1:26" ht="12.75" customHeight="1" x14ac:dyDescent="0.3">
      <c r="A843" s="60"/>
      <c r="B843" s="60"/>
      <c r="C843" s="60"/>
      <c r="D843" s="62"/>
      <c r="E843" s="62"/>
      <c r="F843" s="51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</row>
    <row r="844" spans="1:26" ht="12.75" customHeight="1" x14ac:dyDescent="0.3">
      <c r="A844" s="60"/>
      <c r="B844" s="60"/>
      <c r="C844" s="60"/>
      <c r="D844" s="62"/>
      <c r="E844" s="62"/>
      <c r="F844" s="51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</row>
    <row r="845" spans="1:26" ht="12.75" customHeight="1" x14ac:dyDescent="0.3">
      <c r="A845" s="60"/>
      <c r="B845" s="60"/>
      <c r="C845" s="60"/>
      <c r="D845" s="62"/>
      <c r="E845" s="62"/>
      <c r="F845" s="51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</row>
    <row r="846" spans="1:26" ht="12.75" customHeight="1" x14ac:dyDescent="0.3">
      <c r="A846" s="60"/>
      <c r="B846" s="60"/>
      <c r="C846" s="60"/>
      <c r="D846" s="62"/>
      <c r="E846" s="62"/>
      <c r="F846" s="51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</row>
    <row r="847" spans="1:26" ht="12.75" customHeight="1" x14ac:dyDescent="0.3">
      <c r="A847" s="60"/>
      <c r="B847" s="60"/>
      <c r="C847" s="60"/>
      <c r="D847" s="62"/>
      <c r="E847" s="62"/>
      <c r="F847" s="51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</row>
    <row r="848" spans="1:26" ht="12.75" customHeight="1" x14ac:dyDescent="0.3">
      <c r="A848" s="60"/>
      <c r="B848" s="60"/>
      <c r="C848" s="60"/>
      <c r="D848" s="62"/>
      <c r="E848" s="62"/>
      <c r="F848" s="51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</row>
    <row r="849" spans="1:26" ht="12.75" customHeight="1" x14ac:dyDescent="0.3">
      <c r="A849" s="60"/>
      <c r="B849" s="60"/>
      <c r="C849" s="60"/>
      <c r="D849" s="62"/>
      <c r="E849" s="62"/>
      <c r="F849" s="51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</row>
    <row r="850" spans="1:26" ht="12.75" customHeight="1" x14ac:dyDescent="0.3">
      <c r="A850" s="60"/>
      <c r="B850" s="60"/>
      <c r="C850" s="60"/>
      <c r="D850" s="62"/>
      <c r="E850" s="62"/>
      <c r="F850" s="51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</row>
    <row r="851" spans="1:26" ht="12.75" customHeight="1" x14ac:dyDescent="0.3">
      <c r="A851" s="60"/>
      <c r="B851" s="60"/>
      <c r="C851" s="60"/>
      <c r="D851" s="62"/>
      <c r="E851" s="62"/>
      <c r="F851" s="51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</row>
    <row r="852" spans="1:26" ht="12.75" customHeight="1" x14ac:dyDescent="0.3">
      <c r="A852" s="60"/>
      <c r="B852" s="60"/>
      <c r="C852" s="60"/>
      <c r="D852" s="62"/>
      <c r="E852" s="62"/>
      <c r="F852" s="51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</row>
    <row r="853" spans="1:26" ht="12.75" customHeight="1" x14ac:dyDescent="0.3">
      <c r="A853" s="60"/>
      <c r="B853" s="60"/>
      <c r="C853" s="60"/>
      <c r="D853" s="62"/>
      <c r="E853" s="62"/>
      <c r="F853" s="51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</row>
    <row r="854" spans="1:26" ht="12.75" customHeight="1" x14ac:dyDescent="0.3">
      <c r="A854" s="60"/>
      <c r="B854" s="60"/>
      <c r="C854" s="60"/>
      <c r="D854" s="62"/>
      <c r="E854" s="62"/>
      <c r="F854" s="51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</row>
    <row r="855" spans="1:26" ht="12.75" customHeight="1" x14ac:dyDescent="0.3">
      <c r="A855" s="60"/>
      <c r="B855" s="60"/>
      <c r="C855" s="60"/>
      <c r="D855" s="62"/>
      <c r="E855" s="62"/>
      <c r="F855" s="51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</row>
    <row r="856" spans="1:26" ht="12.75" customHeight="1" x14ac:dyDescent="0.3">
      <c r="A856" s="60"/>
      <c r="B856" s="60"/>
      <c r="C856" s="60"/>
      <c r="D856" s="62"/>
      <c r="E856" s="62"/>
      <c r="F856" s="51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</row>
    <row r="857" spans="1:26" ht="12.75" customHeight="1" x14ac:dyDescent="0.3">
      <c r="A857" s="60"/>
      <c r="B857" s="60"/>
      <c r="C857" s="60"/>
      <c r="D857" s="62"/>
      <c r="E857" s="62"/>
      <c r="F857" s="51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</row>
    <row r="858" spans="1:26" ht="12.75" customHeight="1" x14ac:dyDescent="0.3">
      <c r="A858" s="60"/>
      <c r="B858" s="60"/>
      <c r="C858" s="60"/>
      <c r="D858" s="62"/>
      <c r="E858" s="62"/>
      <c r="F858" s="51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</row>
    <row r="859" spans="1:26" ht="12.75" customHeight="1" x14ac:dyDescent="0.3">
      <c r="A859" s="60"/>
      <c r="B859" s="60"/>
      <c r="C859" s="60"/>
      <c r="D859" s="62"/>
      <c r="E859" s="62"/>
      <c r="F859" s="51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</row>
    <row r="860" spans="1:26" ht="12.75" customHeight="1" x14ac:dyDescent="0.3">
      <c r="A860" s="60"/>
      <c r="B860" s="60"/>
      <c r="C860" s="60"/>
      <c r="D860" s="62"/>
      <c r="E860" s="62"/>
      <c r="F860" s="51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</row>
    <row r="861" spans="1:26" ht="12.75" customHeight="1" x14ac:dyDescent="0.3">
      <c r="A861" s="60"/>
      <c r="B861" s="60"/>
      <c r="C861" s="60"/>
      <c r="D861" s="62"/>
      <c r="E861" s="62"/>
      <c r="F861" s="51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</row>
    <row r="862" spans="1:26" ht="12.75" customHeight="1" x14ac:dyDescent="0.3">
      <c r="A862" s="60"/>
      <c r="B862" s="60"/>
      <c r="C862" s="60"/>
      <c r="D862" s="62"/>
      <c r="E862" s="62"/>
      <c r="F862" s="51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</row>
    <row r="863" spans="1:26" ht="12.75" customHeight="1" x14ac:dyDescent="0.3">
      <c r="A863" s="60"/>
      <c r="B863" s="60"/>
      <c r="C863" s="60"/>
      <c r="D863" s="62"/>
      <c r="E863" s="62"/>
      <c r="F863" s="51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</row>
    <row r="864" spans="1:26" ht="12.75" customHeight="1" x14ac:dyDescent="0.3">
      <c r="A864" s="60"/>
      <c r="B864" s="60"/>
      <c r="C864" s="60"/>
      <c r="D864" s="62"/>
      <c r="E864" s="62"/>
      <c r="F864" s="51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</row>
    <row r="865" spans="1:26" ht="12.75" customHeight="1" x14ac:dyDescent="0.3">
      <c r="A865" s="60"/>
      <c r="B865" s="60"/>
      <c r="C865" s="60"/>
      <c r="D865" s="62"/>
      <c r="E865" s="62"/>
      <c r="F865" s="51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</row>
    <row r="866" spans="1:26" ht="12.75" customHeight="1" x14ac:dyDescent="0.3">
      <c r="A866" s="60"/>
      <c r="B866" s="60"/>
      <c r="C866" s="60"/>
      <c r="D866" s="62"/>
      <c r="E866" s="62"/>
      <c r="F866" s="51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</row>
    <row r="867" spans="1:26" ht="12.75" customHeight="1" x14ac:dyDescent="0.3">
      <c r="A867" s="60"/>
      <c r="B867" s="60"/>
      <c r="C867" s="60"/>
      <c r="D867" s="62"/>
      <c r="E867" s="62"/>
      <c r="F867" s="51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</row>
    <row r="868" spans="1:26" ht="12.75" customHeight="1" x14ac:dyDescent="0.3">
      <c r="A868" s="60"/>
      <c r="B868" s="60"/>
      <c r="C868" s="60"/>
      <c r="D868" s="62"/>
      <c r="E868" s="62"/>
      <c r="F868" s="51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</row>
    <row r="869" spans="1:26" ht="12.75" customHeight="1" x14ac:dyDescent="0.3">
      <c r="A869" s="60"/>
      <c r="B869" s="60"/>
      <c r="C869" s="60"/>
      <c r="D869" s="62"/>
      <c r="E869" s="62"/>
      <c r="F869" s="51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</row>
    <row r="870" spans="1:26" ht="12.75" customHeight="1" x14ac:dyDescent="0.3">
      <c r="A870" s="60"/>
      <c r="B870" s="60"/>
      <c r="C870" s="60"/>
      <c r="D870" s="62"/>
      <c r="E870" s="62"/>
      <c r="F870" s="51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</row>
    <row r="871" spans="1:26" ht="12.75" customHeight="1" x14ac:dyDescent="0.3">
      <c r="A871" s="60"/>
      <c r="B871" s="60"/>
      <c r="C871" s="60"/>
      <c r="D871" s="62"/>
      <c r="E871" s="62"/>
      <c r="F871" s="51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</row>
    <row r="872" spans="1:26" ht="12.75" customHeight="1" x14ac:dyDescent="0.3">
      <c r="A872" s="60"/>
      <c r="B872" s="60"/>
      <c r="C872" s="60"/>
      <c r="D872" s="62"/>
      <c r="E872" s="62"/>
      <c r="F872" s="51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</row>
    <row r="873" spans="1:26" ht="12.75" customHeight="1" x14ac:dyDescent="0.3">
      <c r="A873" s="60"/>
      <c r="B873" s="60"/>
      <c r="C873" s="60"/>
      <c r="D873" s="62"/>
      <c r="E873" s="62"/>
      <c r="F873" s="51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</row>
    <row r="874" spans="1:26" ht="12.75" customHeight="1" x14ac:dyDescent="0.3">
      <c r="A874" s="60"/>
      <c r="B874" s="60"/>
      <c r="C874" s="60"/>
      <c r="D874" s="62"/>
      <c r="E874" s="62"/>
      <c r="F874" s="51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</row>
    <row r="875" spans="1:26" ht="12.75" customHeight="1" x14ac:dyDescent="0.3">
      <c r="A875" s="60"/>
      <c r="B875" s="60"/>
      <c r="C875" s="60"/>
      <c r="D875" s="62"/>
      <c r="E875" s="62"/>
      <c r="F875" s="51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</row>
    <row r="876" spans="1:26" ht="12.75" customHeight="1" x14ac:dyDescent="0.3">
      <c r="A876" s="60"/>
      <c r="B876" s="60"/>
      <c r="C876" s="60"/>
      <c r="D876" s="62"/>
      <c r="E876" s="62"/>
      <c r="F876" s="51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</row>
    <row r="877" spans="1:26" ht="12.75" customHeight="1" x14ac:dyDescent="0.3">
      <c r="A877" s="60"/>
      <c r="B877" s="60"/>
      <c r="C877" s="60"/>
      <c r="D877" s="62"/>
      <c r="E877" s="62"/>
      <c r="F877" s="51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</row>
    <row r="878" spans="1:26" ht="12.75" customHeight="1" x14ac:dyDescent="0.3">
      <c r="A878" s="60"/>
      <c r="B878" s="60"/>
      <c r="C878" s="60"/>
      <c r="D878" s="62"/>
      <c r="E878" s="62"/>
      <c r="F878" s="51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</row>
    <row r="879" spans="1:26" ht="12.75" customHeight="1" x14ac:dyDescent="0.3">
      <c r="A879" s="60"/>
      <c r="B879" s="60"/>
      <c r="C879" s="60"/>
      <c r="D879" s="62"/>
      <c r="E879" s="62"/>
      <c r="F879" s="51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</row>
    <row r="880" spans="1:26" ht="12.75" customHeight="1" x14ac:dyDescent="0.3">
      <c r="A880" s="60"/>
      <c r="B880" s="60"/>
      <c r="C880" s="60"/>
      <c r="D880" s="62"/>
      <c r="E880" s="62"/>
      <c r="F880" s="51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</row>
    <row r="881" spans="1:26" ht="12.75" customHeight="1" x14ac:dyDescent="0.3">
      <c r="A881" s="60"/>
      <c r="B881" s="60"/>
      <c r="C881" s="60"/>
      <c r="D881" s="62"/>
      <c r="E881" s="62"/>
      <c r="F881" s="51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</row>
    <row r="882" spans="1:26" ht="12.75" customHeight="1" x14ac:dyDescent="0.3">
      <c r="A882" s="60"/>
      <c r="B882" s="60"/>
      <c r="C882" s="60"/>
      <c r="D882" s="62"/>
      <c r="E882" s="62"/>
      <c r="F882" s="51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</row>
    <row r="883" spans="1:26" ht="12.75" customHeight="1" x14ac:dyDescent="0.3">
      <c r="A883" s="60"/>
      <c r="B883" s="60"/>
      <c r="C883" s="60"/>
      <c r="D883" s="62"/>
      <c r="E883" s="62"/>
      <c r="F883" s="51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</row>
    <row r="884" spans="1:26" ht="12.75" customHeight="1" x14ac:dyDescent="0.3">
      <c r="A884" s="60"/>
      <c r="B884" s="60"/>
      <c r="C884" s="60"/>
      <c r="D884" s="62"/>
      <c r="E884" s="62"/>
      <c r="F884" s="51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</row>
    <row r="885" spans="1:26" ht="12.75" customHeight="1" x14ac:dyDescent="0.3">
      <c r="A885" s="60"/>
      <c r="B885" s="60"/>
      <c r="C885" s="60"/>
      <c r="D885" s="62"/>
      <c r="E885" s="62"/>
      <c r="F885" s="51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</row>
    <row r="886" spans="1:26" ht="12.75" customHeight="1" x14ac:dyDescent="0.3">
      <c r="A886" s="60"/>
      <c r="B886" s="60"/>
      <c r="C886" s="60"/>
      <c r="D886" s="62"/>
      <c r="E886" s="62"/>
      <c r="F886" s="51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</row>
    <row r="887" spans="1:26" ht="12.75" customHeight="1" x14ac:dyDescent="0.3">
      <c r="A887" s="60"/>
      <c r="B887" s="60"/>
      <c r="C887" s="60"/>
      <c r="D887" s="62"/>
      <c r="E887" s="62"/>
      <c r="F887" s="51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</row>
    <row r="888" spans="1:26" ht="12.75" customHeight="1" x14ac:dyDescent="0.3">
      <c r="A888" s="60"/>
      <c r="B888" s="60"/>
      <c r="C888" s="60"/>
      <c r="D888" s="62"/>
      <c r="E888" s="62"/>
      <c r="F888" s="51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</row>
    <row r="889" spans="1:26" ht="12.75" customHeight="1" x14ac:dyDescent="0.3">
      <c r="A889" s="60"/>
      <c r="B889" s="60"/>
      <c r="C889" s="60"/>
      <c r="D889" s="62"/>
      <c r="E889" s="62"/>
      <c r="F889" s="51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</row>
    <row r="890" spans="1:26" ht="12.75" customHeight="1" x14ac:dyDescent="0.3">
      <c r="A890" s="60"/>
      <c r="B890" s="60"/>
      <c r="C890" s="60"/>
      <c r="D890" s="62"/>
      <c r="E890" s="62"/>
      <c r="F890" s="51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</row>
    <row r="891" spans="1:26" ht="12.75" customHeight="1" x14ac:dyDescent="0.3">
      <c r="A891" s="60"/>
      <c r="B891" s="60"/>
      <c r="C891" s="60"/>
      <c r="D891" s="62"/>
      <c r="E891" s="62"/>
      <c r="F891" s="51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</row>
    <row r="892" spans="1:26" ht="12.75" customHeight="1" x14ac:dyDescent="0.3">
      <c r="A892" s="60"/>
      <c r="B892" s="60"/>
      <c r="C892" s="60"/>
      <c r="D892" s="62"/>
      <c r="E892" s="62"/>
      <c r="F892" s="51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</row>
    <row r="893" spans="1:26" ht="12.75" customHeight="1" x14ac:dyDescent="0.3">
      <c r="A893" s="60"/>
      <c r="B893" s="60"/>
      <c r="C893" s="60"/>
      <c r="D893" s="62"/>
      <c r="E893" s="62"/>
      <c r="F893" s="51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</row>
    <row r="894" spans="1:26" ht="12.75" customHeight="1" x14ac:dyDescent="0.3">
      <c r="A894" s="60"/>
      <c r="B894" s="60"/>
      <c r="C894" s="60"/>
      <c r="D894" s="62"/>
      <c r="E894" s="62"/>
      <c r="F894" s="51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</row>
    <row r="895" spans="1:26" ht="12.75" customHeight="1" x14ac:dyDescent="0.3">
      <c r="A895" s="60"/>
      <c r="B895" s="60"/>
      <c r="C895" s="60"/>
      <c r="D895" s="62"/>
      <c r="E895" s="62"/>
      <c r="F895" s="51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</row>
    <row r="896" spans="1:26" ht="12.75" customHeight="1" x14ac:dyDescent="0.3">
      <c r="A896" s="60"/>
      <c r="B896" s="60"/>
      <c r="C896" s="60"/>
      <c r="D896" s="62"/>
      <c r="E896" s="62"/>
      <c r="F896" s="51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</row>
    <row r="897" spans="1:26" ht="12.75" customHeight="1" x14ac:dyDescent="0.3">
      <c r="A897" s="60"/>
      <c r="B897" s="60"/>
      <c r="C897" s="60"/>
      <c r="D897" s="62"/>
      <c r="E897" s="62"/>
      <c r="F897" s="51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</row>
    <row r="898" spans="1:26" ht="12.75" customHeight="1" x14ac:dyDescent="0.3">
      <c r="A898" s="60"/>
      <c r="B898" s="60"/>
      <c r="C898" s="60"/>
      <c r="D898" s="62"/>
      <c r="E898" s="62"/>
      <c r="F898" s="51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</row>
    <row r="899" spans="1:26" ht="12.75" customHeight="1" x14ac:dyDescent="0.3">
      <c r="A899" s="60"/>
      <c r="B899" s="60"/>
      <c r="C899" s="60"/>
      <c r="D899" s="62"/>
      <c r="E899" s="62"/>
      <c r="F899" s="51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</row>
    <row r="900" spans="1:26" ht="12.75" customHeight="1" x14ac:dyDescent="0.3">
      <c r="A900" s="60"/>
      <c r="B900" s="60"/>
      <c r="C900" s="60"/>
      <c r="D900" s="62"/>
      <c r="E900" s="62"/>
      <c r="F900" s="51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</row>
    <row r="901" spans="1:26" ht="12.75" customHeight="1" x14ac:dyDescent="0.3">
      <c r="A901" s="60"/>
      <c r="B901" s="60"/>
      <c r="C901" s="60"/>
      <c r="D901" s="62"/>
      <c r="E901" s="62"/>
      <c r="F901" s="51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</row>
    <row r="902" spans="1:26" ht="12.75" customHeight="1" x14ac:dyDescent="0.3">
      <c r="A902" s="60"/>
      <c r="B902" s="60"/>
      <c r="C902" s="60"/>
      <c r="D902" s="62"/>
      <c r="E902" s="62"/>
      <c r="F902" s="51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</row>
    <row r="903" spans="1:26" ht="12.75" customHeight="1" x14ac:dyDescent="0.3">
      <c r="A903" s="60"/>
      <c r="B903" s="60"/>
      <c r="C903" s="60"/>
      <c r="D903" s="62"/>
      <c r="E903" s="62"/>
      <c r="F903" s="51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</row>
    <row r="904" spans="1:26" ht="12.75" customHeight="1" x14ac:dyDescent="0.3">
      <c r="A904" s="60"/>
      <c r="B904" s="60"/>
      <c r="C904" s="60"/>
      <c r="D904" s="62"/>
      <c r="E904" s="62"/>
      <c r="F904" s="51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</row>
    <row r="905" spans="1:26" ht="12.75" customHeight="1" x14ac:dyDescent="0.3">
      <c r="A905" s="60"/>
      <c r="B905" s="60"/>
      <c r="C905" s="60"/>
      <c r="D905" s="62"/>
      <c r="E905" s="62"/>
      <c r="F905" s="51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</row>
    <row r="906" spans="1:26" ht="12.75" customHeight="1" x14ac:dyDescent="0.3">
      <c r="A906" s="60"/>
      <c r="B906" s="60"/>
      <c r="C906" s="60"/>
      <c r="D906" s="62"/>
      <c r="E906" s="62"/>
      <c r="F906" s="51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</row>
    <row r="907" spans="1:26" ht="12.75" customHeight="1" x14ac:dyDescent="0.3">
      <c r="A907" s="60"/>
      <c r="B907" s="60"/>
      <c r="C907" s="60"/>
      <c r="D907" s="62"/>
      <c r="E907" s="62"/>
      <c r="F907" s="51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</row>
    <row r="908" spans="1:26" ht="12.75" customHeight="1" x14ac:dyDescent="0.3">
      <c r="A908" s="60"/>
      <c r="B908" s="60"/>
      <c r="C908" s="60"/>
      <c r="D908" s="62"/>
      <c r="E908" s="62"/>
      <c r="F908" s="51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</row>
    <row r="909" spans="1:26" ht="12.75" customHeight="1" x14ac:dyDescent="0.3">
      <c r="A909" s="60"/>
      <c r="B909" s="60"/>
      <c r="C909" s="60"/>
      <c r="D909" s="62"/>
      <c r="E909" s="62"/>
      <c r="F909" s="51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</row>
    <row r="910" spans="1:26" ht="12.75" customHeight="1" x14ac:dyDescent="0.3">
      <c r="A910" s="60"/>
      <c r="B910" s="60"/>
      <c r="C910" s="60"/>
      <c r="D910" s="62"/>
      <c r="E910" s="62"/>
      <c r="F910" s="51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</row>
    <row r="911" spans="1:26" ht="12.75" customHeight="1" x14ac:dyDescent="0.3">
      <c r="A911" s="60"/>
      <c r="B911" s="60"/>
      <c r="C911" s="60"/>
      <c r="D911" s="62"/>
      <c r="E911" s="62"/>
      <c r="F911" s="51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</row>
    <row r="912" spans="1:26" ht="12.75" customHeight="1" x14ac:dyDescent="0.3">
      <c r="A912" s="60"/>
      <c r="B912" s="60"/>
      <c r="C912" s="60"/>
      <c r="D912" s="62"/>
      <c r="E912" s="62"/>
      <c r="F912" s="51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</row>
    <row r="913" spans="1:26" ht="12.75" customHeight="1" x14ac:dyDescent="0.3">
      <c r="A913" s="60"/>
      <c r="B913" s="60"/>
      <c r="C913" s="60"/>
      <c r="D913" s="62"/>
      <c r="E913" s="62"/>
      <c r="F913" s="51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</row>
    <row r="914" spans="1:26" ht="12.75" customHeight="1" x14ac:dyDescent="0.3">
      <c r="A914" s="60"/>
      <c r="B914" s="60"/>
      <c r="C914" s="60"/>
      <c r="D914" s="62"/>
      <c r="E914" s="62"/>
      <c r="F914" s="51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</row>
    <row r="915" spans="1:26" ht="12.75" customHeight="1" x14ac:dyDescent="0.3">
      <c r="A915" s="60"/>
      <c r="B915" s="60"/>
      <c r="C915" s="60"/>
      <c r="D915" s="62"/>
      <c r="E915" s="62"/>
      <c r="F915" s="51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</row>
    <row r="916" spans="1:26" ht="12.75" customHeight="1" x14ac:dyDescent="0.3">
      <c r="A916" s="60"/>
      <c r="B916" s="60"/>
      <c r="C916" s="60"/>
      <c r="D916" s="62"/>
      <c r="E916" s="62"/>
      <c r="F916" s="51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</row>
    <row r="917" spans="1:26" ht="12.75" customHeight="1" x14ac:dyDescent="0.3">
      <c r="A917" s="60"/>
      <c r="B917" s="60"/>
      <c r="C917" s="60"/>
      <c r="D917" s="62"/>
      <c r="E917" s="62"/>
      <c r="F917" s="51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</row>
    <row r="918" spans="1:26" ht="12.75" customHeight="1" x14ac:dyDescent="0.3">
      <c r="A918" s="60"/>
      <c r="B918" s="60"/>
      <c r="C918" s="60"/>
      <c r="D918" s="62"/>
      <c r="E918" s="62"/>
      <c r="F918" s="51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</row>
    <row r="919" spans="1:26" ht="12.75" customHeight="1" x14ac:dyDescent="0.3">
      <c r="A919" s="60"/>
      <c r="B919" s="60"/>
      <c r="C919" s="60"/>
      <c r="D919" s="62"/>
      <c r="E919" s="62"/>
      <c r="F919" s="51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</row>
    <row r="920" spans="1:26" ht="12.75" customHeight="1" x14ac:dyDescent="0.3">
      <c r="A920" s="60"/>
      <c r="B920" s="60"/>
      <c r="C920" s="60"/>
      <c r="D920" s="62"/>
      <c r="E920" s="62"/>
      <c r="F920" s="51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</row>
    <row r="921" spans="1:26" ht="12.75" customHeight="1" x14ac:dyDescent="0.3">
      <c r="A921" s="60"/>
      <c r="B921" s="60"/>
      <c r="C921" s="60"/>
      <c r="D921" s="62"/>
      <c r="E921" s="62"/>
      <c r="F921" s="51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</row>
    <row r="922" spans="1:26" ht="12.75" customHeight="1" x14ac:dyDescent="0.3">
      <c r="A922" s="60"/>
      <c r="B922" s="60"/>
      <c r="C922" s="60"/>
      <c r="D922" s="62"/>
      <c r="E922" s="62"/>
      <c r="F922" s="51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</row>
    <row r="923" spans="1:26" ht="12.75" customHeight="1" x14ac:dyDescent="0.3">
      <c r="A923" s="60"/>
      <c r="B923" s="60"/>
      <c r="C923" s="60"/>
      <c r="D923" s="62"/>
      <c r="E923" s="62"/>
      <c r="F923" s="51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</row>
    <row r="924" spans="1:26" ht="12.75" customHeight="1" x14ac:dyDescent="0.3">
      <c r="A924" s="60"/>
      <c r="B924" s="60"/>
      <c r="C924" s="60"/>
      <c r="D924" s="62"/>
      <c r="E924" s="62"/>
      <c r="F924" s="51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</row>
    <row r="925" spans="1:26" ht="12.75" customHeight="1" x14ac:dyDescent="0.3">
      <c r="A925" s="60"/>
      <c r="B925" s="60"/>
      <c r="C925" s="60"/>
      <c r="D925" s="62"/>
      <c r="E925" s="62"/>
      <c r="F925" s="51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</row>
    <row r="926" spans="1:26" ht="12.75" customHeight="1" x14ac:dyDescent="0.3">
      <c r="A926" s="60"/>
      <c r="B926" s="60"/>
      <c r="C926" s="60"/>
      <c r="D926" s="62"/>
      <c r="E926" s="62"/>
      <c r="F926" s="51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</row>
    <row r="927" spans="1:26" ht="12.75" customHeight="1" x14ac:dyDescent="0.3">
      <c r="A927" s="60"/>
      <c r="B927" s="60"/>
      <c r="C927" s="60"/>
      <c r="D927" s="62"/>
      <c r="E927" s="62"/>
      <c r="F927" s="51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</row>
    <row r="928" spans="1:26" ht="12.75" customHeight="1" x14ac:dyDescent="0.3">
      <c r="A928" s="60"/>
      <c r="B928" s="60"/>
      <c r="C928" s="60"/>
      <c r="D928" s="62"/>
      <c r="E928" s="62"/>
      <c r="F928" s="51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</row>
    <row r="929" spans="1:26" ht="12.75" customHeight="1" x14ac:dyDescent="0.3">
      <c r="A929" s="60"/>
      <c r="B929" s="60"/>
      <c r="C929" s="60"/>
      <c r="D929" s="62"/>
      <c r="E929" s="62"/>
      <c r="F929" s="51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</row>
    <row r="930" spans="1:26" ht="12.75" customHeight="1" x14ac:dyDescent="0.3">
      <c r="A930" s="60"/>
      <c r="B930" s="60"/>
      <c r="C930" s="60"/>
      <c r="D930" s="62"/>
      <c r="E930" s="62"/>
      <c r="F930" s="51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</row>
    <row r="931" spans="1:26" ht="12.75" customHeight="1" x14ac:dyDescent="0.3">
      <c r="A931" s="60"/>
      <c r="B931" s="60"/>
      <c r="C931" s="60"/>
      <c r="D931" s="62"/>
      <c r="E931" s="62"/>
      <c r="F931" s="51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</row>
    <row r="932" spans="1:26" ht="12.75" customHeight="1" x14ac:dyDescent="0.3">
      <c r="A932" s="60"/>
      <c r="B932" s="60"/>
      <c r="C932" s="60"/>
      <c r="D932" s="62"/>
      <c r="E932" s="62"/>
      <c r="F932" s="51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</row>
    <row r="933" spans="1:26" ht="12.75" customHeight="1" x14ac:dyDescent="0.3">
      <c r="A933" s="60"/>
      <c r="B933" s="60"/>
      <c r="C933" s="60"/>
      <c r="D933" s="62"/>
      <c r="E933" s="62"/>
      <c r="F933" s="51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</row>
    <row r="934" spans="1:26" ht="12.75" customHeight="1" x14ac:dyDescent="0.3">
      <c r="A934" s="60"/>
      <c r="B934" s="60"/>
      <c r="C934" s="60"/>
      <c r="D934" s="62"/>
      <c r="E934" s="62"/>
      <c r="F934" s="51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</row>
    <row r="935" spans="1:26" ht="12.75" customHeight="1" x14ac:dyDescent="0.3">
      <c r="A935" s="60"/>
      <c r="B935" s="60"/>
      <c r="C935" s="60"/>
      <c r="D935" s="62"/>
      <c r="E935" s="62"/>
      <c r="F935" s="51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</row>
    <row r="936" spans="1:26" ht="12.75" customHeight="1" x14ac:dyDescent="0.3">
      <c r="A936" s="60"/>
      <c r="B936" s="60"/>
      <c r="C936" s="60"/>
      <c r="D936" s="62"/>
      <c r="E936" s="62"/>
      <c r="F936" s="51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</row>
    <row r="937" spans="1:26" ht="12.75" customHeight="1" x14ac:dyDescent="0.3">
      <c r="A937" s="60"/>
      <c r="B937" s="60"/>
      <c r="C937" s="60"/>
      <c r="D937" s="62"/>
      <c r="E937" s="62"/>
      <c r="F937" s="51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</row>
    <row r="938" spans="1:26" ht="12.75" customHeight="1" x14ac:dyDescent="0.3">
      <c r="A938" s="60"/>
      <c r="B938" s="60"/>
      <c r="C938" s="60"/>
      <c r="D938" s="62"/>
      <c r="E938" s="62"/>
      <c r="F938" s="51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</row>
    <row r="939" spans="1:26" ht="12.75" customHeight="1" x14ac:dyDescent="0.3">
      <c r="A939" s="60"/>
      <c r="B939" s="60"/>
      <c r="C939" s="60"/>
      <c r="D939" s="62"/>
      <c r="E939" s="62"/>
      <c r="F939" s="51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</row>
    <row r="940" spans="1:26" ht="12.75" customHeight="1" x14ac:dyDescent="0.3">
      <c r="A940" s="60"/>
      <c r="B940" s="60"/>
      <c r="C940" s="60"/>
      <c r="D940" s="62"/>
      <c r="E940" s="62"/>
      <c r="F940" s="51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</row>
    <row r="941" spans="1:26" ht="12.75" customHeight="1" x14ac:dyDescent="0.3">
      <c r="A941" s="60"/>
      <c r="B941" s="60"/>
      <c r="C941" s="60"/>
      <c r="D941" s="62"/>
      <c r="E941" s="62"/>
      <c r="F941" s="51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</row>
    <row r="942" spans="1:26" ht="12.75" customHeight="1" x14ac:dyDescent="0.3">
      <c r="A942" s="60"/>
      <c r="B942" s="60"/>
      <c r="C942" s="60"/>
      <c r="D942" s="62"/>
      <c r="E942" s="62"/>
      <c r="F942" s="51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</row>
    <row r="943" spans="1:26" ht="12.75" customHeight="1" x14ac:dyDescent="0.3">
      <c r="A943" s="60"/>
      <c r="B943" s="60"/>
      <c r="C943" s="60"/>
      <c r="D943" s="62"/>
      <c r="E943" s="62"/>
      <c r="F943" s="51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</row>
    <row r="944" spans="1:26" ht="12.75" customHeight="1" x14ac:dyDescent="0.3">
      <c r="A944" s="60"/>
      <c r="B944" s="60"/>
      <c r="C944" s="60"/>
      <c r="D944" s="62"/>
      <c r="E944" s="62"/>
      <c r="F944" s="51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</row>
    <row r="945" spans="1:26" ht="12.75" customHeight="1" x14ac:dyDescent="0.3">
      <c r="A945" s="60"/>
      <c r="B945" s="60"/>
      <c r="C945" s="60"/>
      <c r="D945" s="62"/>
      <c r="E945" s="62"/>
      <c r="F945" s="51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</row>
    <row r="946" spans="1:26" ht="12.75" customHeight="1" x14ac:dyDescent="0.3">
      <c r="A946" s="60"/>
      <c r="B946" s="60"/>
      <c r="C946" s="60"/>
      <c r="D946" s="62"/>
      <c r="E946" s="62"/>
      <c r="F946" s="51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</row>
    <row r="947" spans="1:26" ht="12.75" customHeight="1" x14ac:dyDescent="0.3">
      <c r="A947" s="60"/>
      <c r="B947" s="60"/>
      <c r="C947" s="60"/>
      <c r="D947" s="62"/>
      <c r="E947" s="62"/>
      <c r="F947" s="51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</row>
    <row r="948" spans="1:26" ht="12.75" customHeight="1" x14ac:dyDescent="0.3">
      <c r="A948" s="60"/>
      <c r="B948" s="60"/>
      <c r="C948" s="60"/>
      <c r="D948" s="62"/>
      <c r="E948" s="62"/>
      <c r="F948" s="51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</row>
    <row r="949" spans="1:26" ht="12.75" customHeight="1" x14ac:dyDescent="0.3">
      <c r="A949" s="60"/>
      <c r="B949" s="60"/>
      <c r="C949" s="60"/>
      <c r="D949" s="62"/>
      <c r="E949" s="62"/>
      <c r="F949" s="51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</row>
    <row r="950" spans="1:26" ht="12.75" customHeight="1" x14ac:dyDescent="0.3">
      <c r="A950" s="60"/>
      <c r="B950" s="60"/>
      <c r="C950" s="60"/>
      <c r="D950" s="62"/>
      <c r="E950" s="62"/>
      <c r="F950" s="51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</row>
    <row r="951" spans="1:26" ht="12.75" customHeight="1" x14ac:dyDescent="0.3">
      <c r="A951" s="60"/>
      <c r="B951" s="60"/>
      <c r="C951" s="60"/>
      <c r="D951" s="62"/>
      <c r="E951" s="62"/>
      <c r="F951" s="51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</row>
    <row r="952" spans="1:26" ht="12.75" customHeight="1" x14ac:dyDescent="0.3">
      <c r="A952" s="60"/>
      <c r="B952" s="60"/>
      <c r="C952" s="60"/>
      <c r="D952" s="62"/>
      <c r="E952" s="62"/>
      <c r="F952" s="51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</row>
    <row r="953" spans="1:26" ht="12.75" customHeight="1" x14ac:dyDescent="0.3">
      <c r="A953" s="60"/>
      <c r="B953" s="60"/>
      <c r="C953" s="60"/>
      <c r="D953" s="62"/>
      <c r="E953" s="62"/>
      <c r="F953" s="51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</row>
    <row r="954" spans="1:26" ht="12.75" customHeight="1" x14ac:dyDescent="0.3">
      <c r="A954" s="60"/>
      <c r="B954" s="60"/>
      <c r="C954" s="60"/>
      <c r="D954" s="62"/>
      <c r="E954" s="62"/>
      <c r="F954" s="51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</row>
    <row r="955" spans="1:26" ht="12.75" customHeight="1" x14ac:dyDescent="0.3">
      <c r="A955" s="60"/>
      <c r="B955" s="60"/>
      <c r="C955" s="60"/>
      <c r="D955" s="62"/>
      <c r="E955" s="62"/>
      <c r="F955" s="51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</row>
    <row r="956" spans="1:26" ht="12.75" customHeight="1" x14ac:dyDescent="0.3">
      <c r="A956" s="60"/>
      <c r="B956" s="60"/>
      <c r="C956" s="60"/>
      <c r="D956" s="62"/>
      <c r="E956" s="62"/>
      <c r="F956" s="51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</row>
    <row r="957" spans="1:26" ht="12.75" customHeight="1" x14ac:dyDescent="0.3">
      <c r="A957" s="60"/>
      <c r="B957" s="60"/>
      <c r="C957" s="60"/>
      <c r="D957" s="62"/>
      <c r="E957" s="62"/>
      <c r="F957" s="51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</row>
    <row r="958" spans="1:26" ht="12.75" customHeight="1" x14ac:dyDescent="0.3">
      <c r="A958" s="60"/>
      <c r="B958" s="60"/>
      <c r="C958" s="60"/>
      <c r="D958" s="62"/>
      <c r="E958" s="62"/>
      <c r="F958" s="51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</row>
    <row r="959" spans="1:26" ht="12.75" customHeight="1" x14ac:dyDescent="0.3">
      <c r="A959" s="60"/>
      <c r="B959" s="60"/>
      <c r="C959" s="60"/>
      <c r="D959" s="62"/>
      <c r="E959" s="62"/>
      <c r="F959" s="51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</row>
    <row r="960" spans="1:26" ht="12.75" customHeight="1" x14ac:dyDescent="0.3">
      <c r="A960" s="60"/>
      <c r="B960" s="60"/>
      <c r="C960" s="60"/>
      <c r="D960" s="62"/>
      <c r="E960" s="62"/>
      <c r="F960" s="51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</row>
    <row r="961" spans="1:26" ht="12.75" customHeight="1" x14ac:dyDescent="0.3">
      <c r="A961" s="60"/>
      <c r="B961" s="60"/>
      <c r="C961" s="60"/>
      <c r="D961" s="62"/>
      <c r="E961" s="62"/>
      <c r="F961" s="51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</row>
    <row r="962" spans="1:26" ht="12.75" customHeight="1" x14ac:dyDescent="0.3">
      <c r="A962" s="60"/>
      <c r="B962" s="60"/>
      <c r="C962" s="60"/>
      <c r="D962" s="62"/>
      <c r="E962" s="62"/>
      <c r="F962" s="51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</row>
    <row r="963" spans="1:26" ht="12.75" customHeight="1" x14ac:dyDescent="0.3">
      <c r="A963" s="60"/>
      <c r="B963" s="60"/>
      <c r="C963" s="60"/>
      <c r="D963" s="62"/>
      <c r="E963" s="62"/>
      <c r="F963" s="51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</row>
    <row r="964" spans="1:26" ht="12.75" customHeight="1" x14ac:dyDescent="0.3">
      <c r="A964" s="60"/>
      <c r="B964" s="60"/>
      <c r="C964" s="60"/>
      <c r="D964" s="62"/>
      <c r="E964" s="62"/>
      <c r="F964" s="51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</row>
    <row r="965" spans="1:26" ht="12.75" customHeight="1" x14ac:dyDescent="0.3">
      <c r="A965" s="60"/>
      <c r="B965" s="60"/>
      <c r="C965" s="60"/>
      <c r="D965" s="62"/>
      <c r="E965" s="62"/>
      <c r="F965" s="51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</row>
    <row r="966" spans="1:26" ht="12.75" customHeight="1" x14ac:dyDescent="0.3">
      <c r="A966" s="60"/>
      <c r="B966" s="60"/>
      <c r="C966" s="60"/>
      <c r="D966" s="62"/>
      <c r="E966" s="62"/>
      <c r="F966" s="51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</row>
    <row r="967" spans="1:26" ht="12.75" customHeight="1" x14ac:dyDescent="0.3">
      <c r="A967" s="60"/>
      <c r="B967" s="60"/>
      <c r="C967" s="60"/>
      <c r="D967" s="62"/>
      <c r="E967" s="62"/>
      <c r="F967" s="51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</row>
    <row r="968" spans="1:26" ht="12.75" customHeight="1" x14ac:dyDescent="0.3">
      <c r="A968" s="60"/>
      <c r="B968" s="60"/>
      <c r="C968" s="60"/>
      <c r="D968" s="62"/>
      <c r="E968" s="62"/>
      <c r="F968" s="51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</row>
    <row r="969" spans="1:26" ht="12.75" customHeight="1" x14ac:dyDescent="0.3">
      <c r="A969" s="60"/>
      <c r="B969" s="60"/>
      <c r="C969" s="60"/>
      <c r="D969" s="62"/>
      <c r="E969" s="62"/>
      <c r="F969" s="51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</row>
    <row r="970" spans="1:26" ht="12.75" customHeight="1" x14ac:dyDescent="0.3">
      <c r="A970" s="60"/>
      <c r="B970" s="60"/>
      <c r="C970" s="60"/>
      <c r="D970" s="62"/>
      <c r="E970" s="62"/>
      <c r="F970" s="51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</row>
    <row r="971" spans="1:26" ht="12.75" customHeight="1" x14ac:dyDescent="0.3">
      <c r="A971" s="60"/>
      <c r="B971" s="60"/>
      <c r="C971" s="60"/>
      <c r="D971" s="62"/>
      <c r="E971" s="62"/>
      <c r="F971" s="51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</row>
    <row r="972" spans="1:26" ht="12.75" customHeight="1" x14ac:dyDescent="0.3">
      <c r="A972" s="60"/>
      <c r="B972" s="60"/>
      <c r="C972" s="60"/>
      <c r="D972" s="62"/>
      <c r="E972" s="62"/>
      <c r="F972" s="51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</row>
    <row r="973" spans="1:26" ht="12.75" customHeight="1" x14ac:dyDescent="0.3">
      <c r="A973" s="60"/>
      <c r="B973" s="60"/>
      <c r="C973" s="60"/>
      <c r="D973" s="62"/>
      <c r="E973" s="62"/>
      <c r="F973" s="51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</row>
    <row r="974" spans="1:26" ht="12.75" customHeight="1" x14ac:dyDescent="0.3">
      <c r="A974" s="60"/>
      <c r="B974" s="60"/>
      <c r="C974" s="60"/>
      <c r="D974" s="62"/>
      <c r="E974" s="62"/>
      <c r="F974" s="51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</row>
    <row r="975" spans="1:26" ht="12.75" customHeight="1" x14ac:dyDescent="0.3">
      <c r="A975" s="60"/>
      <c r="B975" s="60"/>
      <c r="C975" s="60"/>
      <c r="D975" s="62"/>
      <c r="E975" s="62"/>
      <c r="F975" s="51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</row>
    <row r="976" spans="1:26" ht="12.75" customHeight="1" x14ac:dyDescent="0.3">
      <c r="A976" s="60"/>
      <c r="B976" s="60"/>
      <c r="C976" s="60"/>
      <c r="D976" s="62"/>
      <c r="E976" s="62"/>
      <c r="F976" s="51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</row>
    <row r="977" spans="1:26" ht="12.75" customHeight="1" x14ac:dyDescent="0.3">
      <c r="A977" s="60"/>
      <c r="B977" s="60"/>
      <c r="C977" s="60"/>
      <c r="D977" s="62"/>
      <c r="E977" s="62"/>
      <c r="F977" s="51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</row>
    <row r="978" spans="1:26" ht="12.75" customHeight="1" x14ac:dyDescent="0.3">
      <c r="A978" s="60"/>
      <c r="B978" s="60"/>
      <c r="C978" s="60"/>
      <c r="D978" s="62"/>
      <c r="E978" s="62"/>
      <c r="F978" s="51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</row>
    <row r="979" spans="1:26" ht="12.75" customHeight="1" x14ac:dyDescent="0.3">
      <c r="A979" s="60"/>
      <c r="B979" s="60"/>
      <c r="C979" s="60"/>
      <c r="D979" s="62"/>
      <c r="E979" s="62"/>
      <c r="F979" s="51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</row>
    <row r="980" spans="1:26" ht="12.75" customHeight="1" x14ac:dyDescent="0.3">
      <c r="A980" s="60"/>
      <c r="B980" s="60"/>
      <c r="C980" s="60"/>
      <c r="D980" s="62"/>
      <c r="E980" s="62"/>
      <c r="F980" s="51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</row>
    <row r="981" spans="1:26" ht="12.75" customHeight="1" x14ac:dyDescent="0.3">
      <c r="A981" s="60"/>
      <c r="B981" s="60"/>
      <c r="C981" s="60"/>
      <c r="D981" s="62"/>
      <c r="E981" s="62"/>
      <c r="F981" s="51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</row>
    <row r="982" spans="1:26" ht="12.75" customHeight="1" x14ac:dyDescent="0.3">
      <c r="A982" s="60"/>
      <c r="B982" s="60"/>
      <c r="C982" s="60"/>
      <c r="D982" s="62"/>
      <c r="E982" s="62"/>
      <c r="F982" s="51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</row>
    <row r="983" spans="1:26" ht="12.75" customHeight="1" x14ac:dyDescent="0.3">
      <c r="A983" s="60"/>
      <c r="B983" s="60"/>
      <c r="C983" s="60"/>
      <c r="D983" s="62"/>
      <c r="E983" s="62"/>
      <c r="F983" s="51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</row>
    <row r="984" spans="1:26" ht="12.75" customHeight="1" x14ac:dyDescent="0.3">
      <c r="A984" s="60"/>
      <c r="B984" s="60"/>
      <c r="C984" s="60"/>
      <c r="D984" s="62"/>
      <c r="E984" s="62"/>
      <c r="F984" s="51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</row>
    <row r="985" spans="1:26" ht="12.75" customHeight="1" x14ac:dyDescent="0.3">
      <c r="A985" s="60"/>
      <c r="B985" s="60"/>
      <c r="C985" s="60"/>
      <c r="D985" s="62"/>
      <c r="E985" s="62"/>
      <c r="F985" s="51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</row>
    <row r="986" spans="1:26" ht="12.75" customHeight="1" x14ac:dyDescent="0.3">
      <c r="A986" s="60"/>
      <c r="B986" s="60"/>
      <c r="C986" s="60"/>
      <c r="D986" s="62"/>
      <c r="E986" s="62"/>
      <c r="F986" s="51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</row>
    <row r="987" spans="1:26" ht="12.75" customHeight="1" x14ac:dyDescent="0.3">
      <c r="A987" s="60"/>
      <c r="B987" s="60"/>
      <c r="C987" s="60"/>
      <c r="D987" s="62"/>
      <c r="E987" s="62"/>
      <c r="F987" s="51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</row>
    <row r="988" spans="1:26" ht="12.75" customHeight="1" x14ac:dyDescent="0.3">
      <c r="A988" s="60"/>
      <c r="B988" s="60"/>
      <c r="C988" s="60"/>
      <c r="D988" s="62"/>
      <c r="E988" s="62"/>
      <c r="F988" s="51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</row>
    <row r="989" spans="1:26" ht="12.75" customHeight="1" x14ac:dyDescent="0.3">
      <c r="A989" s="60"/>
      <c r="B989" s="60"/>
      <c r="C989" s="60"/>
      <c r="D989" s="62"/>
      <c r="E989" s="62"/>
      <c r="F989" s="51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</row>
    <row r="990" spans="1:26" ht="12.75" customHeight="1" x14ac:dyDescent="0.3">
      <c r="A990" s="60"/>
      <c r="B990" s="60"/>
      <c r="C990" s="60"/>
      <c r="D990" s="62"/>
      <c r="E990" s="62"/>
      <c r="F990" s="51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</row>
    <row r="991" spans="1:26" ht="12.75" customHeight="1" x14ac:dyDescent="0.3">
      <c r="A991" s="60"/>
      <c r="B991" s="60"/>
      <c r="C991" s="60"/>
      <c r="D991" s="62"/>
      <c r="E991" s="62"/>
      <c r="F991" s="51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</row>
    <row r="992" spans="1:26" ht="12.75" customHeight="1" x14ac:dyDescent="0.3">
      <c r="A992" s="60"/>
      <c r="B992" s="60"/>
      <c r="C992" s="60"/>
      <c r="D992" s="62"/>
      <c r="E992" s="62"/>
      <c r="F992" s="51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</row>
    <row r="993" spans="1:26" ht="12.75" customHeight="1" x14ac:dyDescent="0.3">
      <c r="A993" s="60"/>
      <c r="B993" s="60"/>
      <c r="C993" s="60"/>
      <c r="D993" s="62"/>
      <c r="E993" s="62"/>
      <c r="F993" s="51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</row>
    <row r="994" spans="1:26" ht="12.75" customHeight="1" x14ac:dyDescent="0.3">
      <c r="A994" s="60"/>
      <c r="B994" s="60"/>
      <c r="C994" s="60"/>
      <c r="D994" s="62"/>
      <c r="E994" s="62"/>
      <c r="F994" s="51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</row>
    <row r="995" spans="1:26" ht="12.75" customHeight="1" x14ac:dyDescent="0.3">
      <c r="A995" s="60"/>
      <c r="B995" s="60"/>
      <c r="C995" s="60"/>
      <c r="D995" s="62"/>
      <c r="E995" s="62"/>
      <c r="F995" s="51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</row>
    <row r="996" spans="1:26" ht="12.75" customHeight="1" x14ac:dyDescent="0.3">
      <c r="A996" s="60"/>
      <c r="B996" s="60"/>
      <c r="C996" s="60"/>
      <c r="D996" s="62"/>
      <c r="E996" s="62"/>
      <c r="F996" s="51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</row>
    <row r="997" spans="1:26" ht="12.75" customHeight="1" x14ac:dyDescent="0.3">
      <c r="A997" s="60"/>
      <c r="B997" s="60"/>
      <c r="C997" s="60"/>
      <c r="D997" s="62"/>
      <c r="E997" s="62"/>
      <c r="F997" s="51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</row>
    <row r="998" spans="1:26" ht="12.75" customHeight="1" x14ac:dyDescent="0.3">
      <c r="A998" s="60"/>
      <c r="B998" s="60"/>
      <c r="C998" s="60"/>
      <c r="D998" s="62"/>
      <c r="E998" s="62"/>
      <c r="F998" s="51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</row>
    <row r="999" spans="1:26" ht="12.75" customHeight="1" x14ac:dyDescent="0.3">
      <c r="A999" s="60"/>
      <c r="B999" s="60"/>
      <c r="C999" s="60"/>
      <c r="D999" s="62"/>
      <c r="E999" s="62"/>
      <c r="F999" s="51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</row>
    <row r="1000" spans="1:26" ht="12.75" customHeight="1" x14ac:dyDescent="0.3">
      <c r="A1000" s="60"/>
      <c r="B1000" s="60"/>
      <c r="C1000" s="60"/>
      <c r="D1000" s="62"/>
      <c r="E1000" s="62"/>
      <c r="F1000" s="51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</row>
  </sheetData>
  <sheetProtection algorithmName="SHA-512" hashValue="8SeQq7z2UQE3kUUD9a6aFzdgXP/K0xE3Rrspu+7r3/2PA5v/pLeSWvLEt7lvkaV+7dHGvbCQnVanU8xPweaPag==" saltValue="KoKwLVZgYH+6kvrRPubCvA==" spinCount="100000" sheet="1" objects="1" scenarios="1" formatCells="0" formatColumns="0" formatRows="0" selectLockedCells="1"/>
  <mergeCells count="2">
    <mergeCell ref="A1:H1"/>
    <mergeCell ref="A2:H2"/>
  </mergeCells>
  <pageMargins left="0.23622047244094491" right="0.23622047244094491" top="0.74803149606299213" bottom="0.74803149606299213" header="0" footer="0"/>
  <pageSetup fitToHeight="0" orientation="landscape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0000000}">
          <x14:formula1>
            <xm:f>Data!$A$96:$A$97</xm:f>
          </x14:formula1>
          <xm:sqref>E4:E452</xm:sqref>
        </x14:dataValidation>
        <x14:dataValidation type="list" allowBlank="1" showErrorMessage="1" xr:uid="{00000000-0002-0000-0300-000001000000}">
          <x14:formula1>
            <xm:f>Informations!$B$21:$B$35</xm:f>
          </x14:formula1>
          <xm:sqref>F4:H452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80"/>
  <sheetViews>
    <sheetView showGridLines="0" zoomScaleNormal="100" workbookViewId="0">
      <selection activeCell="A15" sqref="A15:B15"/>
    </sheetView>
  </sheetViews>
  <sheetFormatPr baseColWidth="10" defaultColWidth="14.44140625" defaultRowHeight="15" customHeight="1" x14ac:dyDescent="0.3"/>
  <cols>
    <col min="1" max="1" width="19.6640625" style="27" customWidth="1"/>
    <col min="2" max="2" width="11.5546875" style="27" customWidth="1"/>
    <col min="3" max="3" width="1.6640625" style="27" customWidth="1"/>
    <col min="4" max="4" width="14.6640625" style="27" customWidth="1"/>
    <col min="5" max="5" width="1.6640625" style="27" customWidth="1"/>
    <col min="6" max="6" width="12.6640625" style="27" customWidth="1"/>
    <col min="7" max="7" width="1.6640625" style="27" customWidth="1"/>
    <col min="8" max="8" width="12.6640625" style="27" customWidth="1"/>
    <col min="9" max="9" width="1.6640625" style="27" customWidth="1"/>
    <col min="10" max="10" width="12.6640625" style="27" customWidth="1"/>
    <col min="11" max="11" width="1.6640625" style="27" customWidth="1"/>
    <col min="12" max="12" width="12.6640625" style="27" customWidth="1"/>
    <col min="13" max="16384" width="14.44140625" style="27"/>
  </cols>
  <sheetData>
    <row r="1" spans="1:12" ht="19.95" customHeight="1" thickBot="1" x14ac:dyDescent="0.45">
      <c r="A1" s="186">
        <f>Informations!B6</f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9.95" customHeight="1" thickBot="1" x14ac:dyDescent="0.35">
      <c r="A2" s="196" t="s">
        <v>201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6"/>
    </row>
    <row r="3" spans="1:12" ht="19.95" customHeight="1" thickBot="1" x14ac:dyDescent="0.4">
      <c r="A3" s="195" t="s">
        <v>98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6"/>
    </row>
    <row r="4" spans="1:12" ht="19.95" customHeight="1" thickBot="1" x14ac:dyDescent="0.4">
      <c r="A4" s="32" t="s">
        <v>74</v>
      </c>
      <c r="B4" s="114" t="s">
        <v>97</v>
      </c>
      <c r="C4" s="33"/>
      <c r="D4" s="26"/>
      <c r="E4" s="26"/>
      <c r="F4" s="26"/>
      <c r="G4" s="26"/>
      <c r="H4" s="26"/>
      <c r="I4" s="26"/>
      <c r="J4" s="26"/>
      <c r="K4" s="26"/>
      <c r="L4" s="34"/>
    </row>
    <row r="5" spans="1:12" ht="10.199999999999999" customHeight="1" x14ac:dyDescent="0.3">
      <c r="A5" s="35"/>
      <c r="B5" s="36"/>
      <c r="C5" s="36"/>
      <c r="D5" s="36"/>
      <c r="E5" s="36"/>
      <c r="F5" s="36"/>
      <c r="G5" s="36"/>
      <c r="H5" s="36"/>
      <c r="I5" s="37"/>
      <c r="J5" s="37"/>
      <c r="K5" s="37"/>
      <c r="L5" s="34"/>
    </row>
    <row r="6" spans="1:12" ht="15" customHeight="1" thickBot="1" x14ac:dyDescent="0.35">
      <c r="A6" s="35" t="s">
        <v>113</v>
      </c>
      <c r="B6" s="189">
        <f>VLOOKUP(A3,Informations!$A$21:$B$35,2,0)</f>
        <v>0</v>
      </c>
      <c r="C6" s="190"/>
      <c r="D6" s="190"/>
      <c r="E6" s="190"/>
      <c r="F6" s="190"/>
      <c r="G6" s="190"/>
      <c r="H6" s="190"/>
      <c r="I6" s="190"/>
      <c r="J6" s="190"/>
      <c r="K6" s="191"/>
      <c r="L6" s="34"/>
    </row>
    <row r="7" spans="1:12" ht="10.199999999999999" customHeight="1" x14ac:dyDescent="0.3">
      <c r="A7" s="35"/>
      <c r="B7" s="36"/>
      <c r="C7" s="36"/>
      <c r="D7" s="36"/>
      <c r="E7" s="36"/>
      <c r="F7" s="36"/>
      <c r="G7" s="36"/>
      <c r="H7" s="36"/>
      <c r="I7" s="37"/>
      <c r="J7" s="37"/>
      <c r="K7" s="37"/>
      <c r="L7" s="34"/>
    </row>
    <row r="8" spans="1:12" ht="25.2" customHeight="1" thickBot="1" x14ac:dyDescent="0.35">
      <c r="A8" s="115" t="s">
        <v>130</v>
      </c>
      <c r="B8" s="38">
        <f>COUNTIF(Athletes!$F$4:$F$452,B6)+COUNTIF(Athletes!$G$4:$G$452,B6)+COUNTIF(Athletes!$H$4:$H$452,B6)</f>
        <v>0</v>
      </c>
      <c r="C8" s="39"/>
      <c r="D8" s="26"/>
      <c r="E8" s="26"/>
      <c r="F8" s="40" t="s">
        <v>129</v>
      </c>
      <c r="G8" s="26"/>
      <c r="H8" s="38">
        <f>COUNTIFS(Athletes!$E$4:$E$452,"Masculin",Athletes!$F$4:$F$452,B6)+COUNTIFS(Athletes!$E$4:$E$452,"Masculin",Athletes!$G$4:$G$452,B6)+COUNTIFS(Athletes!$E$4:$E$452,"Masculin",Athletes!$H$4:$H$452,B6)</f>
        <v>0</v>
      </c>
      <c r="I8" s="26"/>
      <c r="J8" s="26"/>
      <c r="K8" s="26"/>
      <c r="L8" s="34"/>
    </row>
    <row r="9" spans="1:12" ht="13.5" customHeight="1" x14ac:dyDescent="0.3">
      <c r="A9" s="41"/>
      <c r="B9" s="42" t="s">
        <v>68</v>
      </c>
      <c r="C9" s="42"/>
      <c r="D9" s="42" t="s">
        <v>132</v>
      </c>
      <c r="E9" s="42"/>
      <c r="F9" s="42" t="s">
        <v>133</v>
      </c>
      <c r="G9" s="42"/>
      <c r="H9" s="42" t="s">
        <v>69</v>
      </c>
      <c r="I9" s="42"/>
      <c r="J9" s="42" t="s">
        <v>70</v>
      </c>
      <c r="K9" s="43"/>
      <c r="L9" s="34"/>
    </row>
    <row r="10" spans="1:12" ht="15" customHeight="1" thickBot="1" x14ac:dyDescent="0.35">
      <c r="A10" s="35" t="s">
        <v>75</v>
      </c>
      <c r="B10" s="44" t="str">
        <f>IFERROR(VLOOKUP(B6,Equipes,5,0),"")</f>
        <v/>
      </c>
      <c r="C10" s="45"/>
      <c r="D10" s="44" t="str">
        <f>IFERROR(VLOOKUP(B6,Equipes,7,0),"")</f>
        <v/>
      </c>
      <c r="E10" s="45"/>
      <c r="F10" s="44" t="str">
        <f>IFERROR(VLOOKUP(B6,Equipes,9,0),"")</f>
        <v/>
      </c>
      <c r="G10" s="45"/>
      <c r="H10" s="44" t="str">
        <f>IFERROR(VLOOKUP(B6,Equipes,11,0),"")</f>
        <v/>
      </c>
      <c r="I10" s="45"/>
      <c r="J10" s="44" t="str">
        <f>IFERROR(VLOOKUP(B6,Equipes,13,0),"")</f>
        <v/>
      </c>
      <c r="K10" s="26"/>
      <c r="L10" s="34"/>
    </row>
    <row r="11" spans="1:12" ht="10.199999999999999" customHeight="1" thickBot="1" x14ac:dyDescent="0.35">
      <c r="A11" s="35"/>
      <c r="B11" s="36"/>
      <c r="C11" s="36"/>
      <c r="D11" s="36"/>
      <c r="E11" s="36"/>
      <c r="F11" s="36"/>
      <c r="G11" s="36"/>
      <c r="H11" s="36"/>
      <c r="I11" s="37"/>
      <c r="J11" s="37"/>
      <c r="K11" s="37"/>
      <c r="L11" s="34"/>
    </row>
    <row r="12" spans="1:12" ht="19.95" customHeight="1" thickBot="1" x14ac:dyDescent="0.4">
      <c r="A12" s="32" t="s">
        <v>76</v>
      </c>
      <c r="B12" s="114" t="s">
        <v>202</v>
      </c>
      <c r="C12" s="33"/>
      <c r="D12" s="26"/>
      <c r="E12" s="26"/>
      <c r="F12" s="26"/>
      <c r="G12" s="26"/>
      <c r="H12" s="26"/>
      <c r="I12" s="26"/>
      <c r="J12" s="26"/>
      <c r="K12" s="26"/>
      <c r="L12" s="34"/>
    </row>
    <row r="13" spans="1:12" ht="10.199999999999999" customHeight="1" x14ac:dyDescent="0.3">
      <c r="A13" s="35"/>
      <c r="B13" s="36"/>
      <c r="C13" s="36"/>
      <c r="D13" s="36"/>
      <c r="E13" s="36"/>
      <c r="F13" s="36"/>
      <c r="G13" s="36"/>
      <c r="H13" s="36"/>
      <c r="I13" s="37"/>
      <c r="J13" s="37"/>
      <c r="K13" s="37"/>
      <c r="L13" s="34"/>
    </row>
    <row r="14" spans="1:12" ht="13.5" customHeight="1" x14ac:dyDescent="0.3">
      <c r="A14" s="116" t="s">
        <v>131</v>
      </c>
      <c r="B14" s="26"/>
      <c r="C14" s="26"/>
      <c r="D14" s="26"/>
      <c r="E14" s="26"/>
      <c r="F14" s="26" t="s">
        <v>77</v>
      </c>
      <c r="G14" s="26"/>
      <c r="H14" s="47" t="s">
        <v>78</v>
      </c>
      <c r="I14" s="47"/>
      <c r="J14" s="26" t="s">
        <v>79</v>
      </c>
      <c r="K14" s="26"/>
      <c r="L14" s="48" t="s">
        <v>71</v>
      </c>
    </row>
    <row r="15" spans="1:12" ht="15" customHeight="1" thickBot="1" x14ac:dyDescent="0.35">
      <c r="A15" s="192" t="s">
        <v>206</v>
      </c>
      <c r="B15" s="169"/>
      <c r="C15" s="39"/>
      <c r="D15" s="49" t="str">
        <f ca="1">(IF(A15="Kicksmas",(IF(Informations!$P$2&lt;=Data!$B$83,"Early Bird",IF(Informations!$P$2&lt;=Data!$C$83,"On Time","Last Call"))),IF(A15="Kick's Célébration",(IF(Informations!$P$2&lt;=Data!$B$85,"Early Bird",IF(Informations!$P$2&lt;=Data!$C$85,"On Time",IF(Informations!$P$2&lt;=Data!$D$85,"Late","Last Call")))),IF(A15="Cheer Up 4 Kids",(IF(Informations!$P$2&lt;=Data!$B$86,"Early Bird",IF(Informations!$P$2&lt;=Data!$C$86,"On Time","Last Call"))),IF(A15="CheerCup",(IF(Informations!$P$2&lt;=Data!$B$87,"Early Bird",IF(Informations!$P$2&lt;=Data!$C$87,"On Time","Last Call"))),IF(A15="Graduation Mtl",(IF(Informations!$P$2&lt;=Data!$B$88,"Early Bird",IF(Informations!$P$2&lt;=Data!$C$88,"On Time","Last Call"))),IF(A15="Graduation Qc",(IF(Informations!$P$2&lt;=Data!$B$89,"Early Bird",IF(Informations!$P$2&lt;=Data!$C$89,"On Time","Last Call"))),IF(A15="Championnat des étoiles",(IF(Informations!$P$2&lt;=Data!$B$84,"Early Bird",IF(Informations!$P$2&lt;=Data!$C$84,"On Time","Last Call"))),""))))))))</f>
        <v>Early Bird</v>
      </c>
      <c r="E15" s="26"/>
      <c r="F15" s="50" t="str">
        <f>IFERROR(VLOOKUP(_xlfn.CONCAT(A15,"-",VLOOKUP($B$10,TypeTarif,2,0),"-",'Team Summary'!D15),Prix,2,0),"")</f>
        <v/>
      </c>
      <c r="G15" s="51"/>
      <c r="H15" s="52">
        <f>IF(A15="","",IF(B$8="","",$B$8))</f>
        <v>0</v>
      </c>
      <c r="I15" s="51"/>
      <c r="J15" s="50" t="str">
        <f>IF(A15="","",IF(Informations!N$10="","",IF(Informations!$N$10="Oui",0,25)))</f>
        <v/>
      </c>
      <c r="K15" s="26"/>
      <c r="L15" s="53">
        <f>IFERROR((F15*H15)+J15,0)</f>
        <v>0</v>
      </c>
    </row>
    <row r="16" spans="1:12" ht="10.199999999999999" customHeight="1" thickBot="1" x14ac:dyDescent="0.4">
      <c r="A16" s="35"/>
      <c r="B16" s="36"/>
      <c r="C16" s="36"/>
      <c r="D16" s="54"/>
      <c r="E16" s="36"/>
      <c r="F16" s="55"/>
      <c r="G16" s="36"/>
      <c r="H16" s="36"/>
      <c r="I16" s="37"/>
      <c r="J16" s="56"/>
      <c r="K16" s="37"/>
      <c r="L16" s="53"/>
    </row>
    <row r="17" spans="1:12" ht="19.95" customHeight="1" thickBot="1" x14ac:dyDescent="0.45">
      <c r="A17" s="57"/>
      <c r="B17" s="58"/>
      <c r="C17" s="58"/>
      <c r="D17" s="58"/>
      <c r="E17" s="58"/>
      <c r="F17" s="194" t="str">
        <f>_xlfn.CONCAT(A3," SUBTOTAL ")</f>
        <v xml:space="preserve">TEAM #1 SUBTOTAL </v>
      </c>
      <c r="G17" s="162"/>
      <c r="H17" s="162"/>
      <c r="I17" s="162"/>
      <c r="J17" s="163"/>
      <c r="K17" s="193">
        <f>SUM(L15:L16)</f>
        <v>0</v>
      </c>
      <c r="L17" s="166"/>
    </row>
    <row r="18" spans="1:12" ht="19.95" customHeight="1" thickBot="1" x14ac:dyDescent="0.4">
      <c r="A18" s="195" t="s">
        <v>99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6"/>
    </row>
    <row r="19" spans="1:12" ht="19.95" customHeight="1" thickBot="1" x14ac:dyDescent="0.4">
      <c r="A19" s="32" t="s">
        <v>74</v>
      </c>
      <c r="B19" s="114" t="s">
        <v>97</v>
      </c>
      <c r="C19" s="33"/>
      <c r="D19" s="26"/>
      <c r="E19" s="26"/>
      <c r="F19" s="26"/>
      <c r="G19" s="26"/>
      <c r="H19" s="26"/>
      <c r="I19" s="26"/>
      <c r="J19" s="26"/>
      <c r="K19" s="26"/>
      <c r="L19" s="34"/>
    </row>
    <row r="20" spans="1:12" ht="10.199999999999999" customHeight="1" x14ac:dyDescent="0.3">
      <c r="A20" s="35"/>
      <c r="B20" s="36"/>
      <c r="C20" s="36"/>
      <c r="D20" s="36"/>
      <c r="E20" s="36"/>
      <c r="F20" s="36"/>
      <c r="G20" s="36"/>
      <c r="H20" s="36"/>
      <c r="I20" s="37"/>
      <c r="J20" s="37"/>
      <c r="K20" s="37"/>
      <c r="L20" s="34"/>
    </row>
    <row r="21" spans="1:12" ht="15" customHeight="1" thickBot="1" x14ac:dyDescent="0.35">
      <c r="A21" s="35" t="s">
        <v>113</v>
      </c>
      <c r="B21" s="189">
        <f>VLOOKUP(A18,Informations!$A$21:$B$35,2,0)</f>
        <v>0</v>
      </c>
      <c r="C21" s="190"/>
      <c r="D21" s="190"/>
      <c r="E21" s="190"/>
      <c r="F21" s="190"/>
      <c r="G21" s="190"/>
      <c r="H21" s="190"/>
      <c r="I21" s="190"/>
      <c r="J21" s="190"/>
      <c r="K21" s="191"/>
      <c r="L21" s="34"/>
    </row>
    <row r="22" spans="1:12" ht="10.199999999999999" customHeight="1" x14ac:dyDescent="0.3">
      <c r="A22" s="35"/>
      <c r="B22" s="36"/>
      <c r="C22" s="36"/>
      <c r="D22" s="36"/>
      <c r="E22" s="36"/>
      <c r="F22" s="36"/>
      <c r="G22" s="36"/>
      <c r="H22" s="36"/>
      <c r="I22" s="37"/>
      <c r="J22" s="37"/>
      <c r="K22" s="37"/>
      <c r="L22" s="34"/>
    </row>
    <row r="23" spans="1:12" ht="25.2" customHeight="1" thickBot="1" x14ac:dyDescent="0.35">
      <c r="A23" s="115" t="s">
        <v>130</v>
      </c>
      <c r="B23" s="38">
        <f>COUNTIF(Athletes!$F$4:$F$452,B21)+COUNTIF(Athletes!$G$4:$G$452,B21)+COUNTIF(Athletes!$H$4:$H$452,B21)</f>
        <v>0</v>
      </c>
      <c r="C23" s="39"/>
      <c r="D23" s="26"/>
      <c r="E23" s="26"/>
      <c r="F23" s="40" t="s">
        <v>129</v>
      </c>
      <c r="G23" s="26"/>
      <c r="H23" s="38">
        <f>COUNTIFS(Athletes!$E$4:$E$452,"Masculin",Athletes!$F$4:$F$452,B21)+COUNTIFS(Athletes!$E$4:$E$452,"Masculin",Athletes!$G$4:$G$452,B21)+COUNTIFS(Athletes!$E$4:$E$452,"Masculin",Athletes!$H$4:$H$452,B21)</f>
        <v>0</v>
      </c>
      <c r="I23" s="26"/>
      <c r="J23" s="26"/>
      <c r="K23" s="26"/>
      <c r="L23" s="34"/>
    </row>
    <row r="24" spans="1:12" ht="13.5" customHeight="1" x14ac:dyDescent="0.3">
      <c r="A24" s="41"/>
      <c r="B24" s="42" t="s">
        <v>68</v>
      </c>
      <c r="C24" s="42"/>
      <c r="D24" s="42" t="s">
        <v>132</v>
      </c>
      <c r="E24" s="42"/>
      <c r="F24" s="42" t="s">
        <v>133</v>
      </c>
      <c r="G24" s="42"/>
      <c r="H24" s="42" t="s">
        <v>69</v>
      </c>
      <c r="I24" s="42"/>
      <c r="J24" s="42" t="s">
        <v>70</v>
      </c>
      <c r="K24" s="43"/>
      <c r="L24" s="34"/>
    </row>
    <row r="25" spans="1:12" ht="15" customHeight="1" thickBot="1" x14ac:dyDescent="0.35">
      <c r="A25" s="35" t="s">
        <v>75</v>
      </c>
      <c r="B25" s="44" t="str">
        <f>IFERROR(VLOOKUP(B21,Equipes,5,0),"")</f>
        <v/>
      </c>
      <c r="C25" s="45"/>
      <c r="D25" s="44" t="str">
        <f>IFERROR(VLOOKUP(B21,Equipes,7,0),"")</f>
        <v/>
      </c>
      <c r="E25" s="45"/>
      <c r="F25" s="44" t="str">
        <f>IFERROR(VLOOKUP(B21,Equipes,9,0),"")</f>
        <v/>
      </c>
      <c r="G25" s="45"/>
      <c r="H25" s="44" t="str">
        <f>IFERROR(VLOOKUP(B21,Equipes,11,0),"")</f>
        <v/>
      </c>
      <c r="I25" s="45"/>
      <c r="J25" s="44" t="str">
        <f>IFERROR(VLOOKUP(B21,Equipes,13,0),"")</f>
        <v/>
      </c>
      <c r="K25" s="26"/>
      <c r="L25" s="34"/>
    </row>
    <row r="26" spans="1:12" ht="10.199999999999999" customHeight="1" thickBot="1" x14ac:dyDescent="0.35">
      <c r="A26" s="35"/>
      <c r="B26" s="36"/>
      <c r="C26" s="36"/>
      <c r="D26" s="36"/>
      <c r="E26" s="36"/>
      <c r="F26" s="36"/>
      <c r="G26" s="36"/>
      <c r="H26" s="36"/>
      <c r="I26" s="37"/>
      <c r="J26" s="37"/>
      <c r="K26" s="37"/>
      <c r="L26" s="34"/>
    </row>
    <row r="27" spans="1:12" ht="19.95" customHeight="1" thickBot="1" x14ac:dyDescent="0.4">
      <c r="A27" s="32" t="s">
        <v>76</v>
      </c>
      <c r="B27" s="114" t="s">
        <v>202</v>
      </c>
      <c r="C27" s="33"/>
      <c r="D27" s="26"/>
      <c r="E27" s="26"/>
      <c r="F27" s="26"/>
      <c r="G27" s="26"/>
      <c r="H27" s="26"/>
      <c r="I27" s="26"/>
      <c r="J27" s="26"/>
      <c r="K27" s="26"/>
      <c r="L27" s="34"/>
    </row>
    <row r="28" spans="1:12" ht="10.199999999999999" customHeight="1" x14ac:dyDescent="0.3">
      <c r="A28" s="35"/>
      <c r="B28" s="36"/>
      <c r="C28" s="36"/>
      <c r="D28" s="36"/>
      <c r="E28" s="36"/>
      <c r="F28" s="36"/>
      <c r="G28" s="36"/>
      <c r="H28" s="36"/>
      <c r="I28" s="37"/>
      <c r="J28" s="37"/>
      <c r="K28" s="37"/>
      <c r="L28" s="34"/>
    </row>
    <row r="29" spans="1:12" ht="13.5" customHeight="1" x14ac:dyDescent="0.3">
      <c r="A29" s="116" t="s">
        <v>131</v>
      </c>
      <c r="B29" s="26"/>
      <c r="C29" s="26"/>
      <c r="D29" s="26"/>
      <c r="E29" s="26"/>
      <c r="F29" s="26" t="s">
        <v>77</v>
      </c>
      <c r="G29" s="26"/>
      <c r="H29" s="47" t="s">
        <v>78</v>
      </c>
      <c r="I29" s="47"/>
      <c r="J29" s="26" t="s">
        <v>79</v>
      </c>
      <c r="K29" s="26"/>
      <c r="L29" s="48" t="s">
        <v>71</v>
      </c>
    </row>
    <row r="30" spans="1:12" ht="15" customHeight="1" thickBot="1" x14ac:dyDescent="0.35">
      <c r="A30" s="192" t="s">
        <v>206</v>
      </c>
      <c r="B30" s="169"/>
      <c r="C30" s="39"/>
      <c r="D30" s="49" t="str">
        <f ca="1">(IF(A30="Kicksmas",(IF(Informations!$P$2&lt;=Data!$B$83,"Early Bird",IF(Informations!$P$2&lt;=Data!$C$83,"On Time","Last Call"))),IF(A30="Kick's Célébration",(IF(Informations!$P$2&lt;=Data!$B$85,"Early Bird",IF(Informations!$P$2&lt;=Data!$C$85,"On Time",IF(Informations!$P$2&lt;=Data!$D$85,"Late","Last Call")))),IF(A30="Cheer Up 4 Kids",(IF(Informations!$P$2&lt;=Data!$B$86,"Early Bird",IF(Informations!$P$2&lt;=Data!$C$86,"On Time","Last Call"))),IF(A30="CheerCup",(IF(Informations!$P$2&lt;=Data!$B$87,"Early Bird",IF(Informations!$P$2&lt;=Data!$C$87,"On Time","Last Call"))),IF(A30="Graduation Mtl",(IF(Informations!$P$2&lt;=Data!$B$88,"Early Bird",IF(Informations!$P$2&lt;=Data!$C$88,"On Time","Last Call"))),IF(A30="Graduation Qc",(IF(Informations!$P$2&lt;=Data!$B$89,"Early Bird",IF(Informations!$P$2&lt;=Data!$C$89,"On Time","Last Call"))),IF(A30="Championnat des étoiles",(IF(Informations!$P$2&lt;=Data!$B$84,"Early Bird",IF(Informations!$P$2&lt;=Data!$C$84,"On Time","Last Call"))),""))))))))</f>
        <v>Early Bird</v>
      </c>
      <c r="E30" s="26"/>
      <c r="F30" s="50" t="str">
        <f>IFERROR(VLOOKUP(_xlfn.CONCAT(A30,"-",VLOOKUP($B$25,TypeTarif,2,0),"-",'Team Summary'!D30),Prix,2,0),"")</f>
        <v/>
      </c>
      <c r="G30" s="51"/>
      <c r="H30" s="52">
        <f>IF(A30="","",IF(B$23="","",$B$23))</f>
        <v>0</v>
      </c>
      <c r="I30" s="51"/>
      <c r="J30" s="50" t="str">
        <f>IF(A30="","",IF(Informations!N$10="","",IF(Informations!$N$10="Oui",0,25)))</f>
        <v/>
      </c>
      <c r="K30" s="26"/>
      <c r="L30" s="53">
        <f>IFERROR((F30*H30)+J30,0)</f>
        <v>0</v>
      </c>
    </row>
    <row r="31" spans="1:12" ht="10.199999999999999" customHeight="1" thickBot="1" x14ac:dyDescent="0.35">
      <c r="A31" s="35"/>
      <c r="B31" s="36"/>
      <c r="C31" s="36"/>
      <c r="D31" s="36"/>
      <c r="E31" s="36"/>
      <c r="F31" s="36"/>
      <c r="G31" s="36"/>
      <c r="H31" s="36"/>
      <c r="I31" s="37"/>
      <c r="J31" s="37"/>
      <c r="K31" s="37"/>
      <c r="L31" s="34"/>
    </row>
    <row r="32" spans="1:12" ht="19.95" customHeight="1" thickBot="1" x14ac:dyDescent="0.45">
      <c r="A32" s="57"/>
      <c r="B32" s="58"/>
      <c r="C32" s="58"/>
      <c r="D32" s="58"/>
      <c r="E32" s="58"/>
      <c r="F32" s="194" t="str">
        <f>_xlfn.CONCAT(A18," SUBTOTAL ")</f>
        <v xml:space="preserve">TEAM #2 SUBTOTAL </v>
      </c>
      <c r="G32" s="162"/>
      <c r="H32" s="162"/>
      <c r="I32" s="162"/>
      <c r="J32" s="163"/>
      <c r="K32" s="193">
        <f>SUM(L30:L30)</f>
        <v>0</v>
      </c>
      <c r="L32" s="166"/>
    </row>
    <row r="33" spans="1:12" ht="19.95" customHeight="1" thickBot="1" x14ac:dyDescent="0.4">
      <c r="A33" s="195" t="s">
        <v>100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6"/>
    </row>
    <row r="34" spans="1:12" ht="19.95" customHeight="1" thickBot="1" x14ac:dyDescent="0.4">
      <c r="A34" s="32" t="s">
        <v>74</v>
      </c>
      <c r="B34" s="114" t="s">
        <v>97</v>
      </c>
      <c r="C34" s="33"/>
      <c r="D34" s="26"/>
      <c r="E34" s="26"/>
      <c r="F34" s="26"/>
      <c r="G34" s="26"/>
      <c r="H34" s="26"/>
      <c r="I34" s="26"/>
      <c r="J34" s="26"/>
      <c r="K34" s="26"/>
      <c r="L34" s="34"/>
    </row>
    <row r="35" spans="1:12" ht="10.199999999999999" customHeight="1" x14ac:dyDescent="0.3">
      <c r="A35" s="35"/>
      <c r="B35" s="36"/>
      <c r="C35" s="36"/>
      <c r="D35" s="36"/>
      <c r="E35" s="36"/>
      <c r="F35" s="36"/>
      <c r="G35" s="36"/>
      <c r="H35" s="36"/>
      <c r="I35" s="37"/>
      <c r="J35" s="37"/>
      <c r="K35" s="37"/>
      <c r="L35" s="34"/>
    </row>
    <row r="36" spans="1:12" ht="15" customHeight="1" thickBot="1" x14ac:dyDescent="0.35">
      <c r="A36" s="35" t="s">
        <v>113</v>
      </c>
      <c r="B36" s="189">
        <f>VLOOKUP(A33,Informations!$A$21:$B$35,2,0)</f>
        <v>0</v>
      </c>
      <c r="C36" s="190"/>
      <c r="D36" s="190"/>
      <c r="E36" s="190"/>
      <c r="F36" s="190"/>
      <c r="G36" s="190"/>
      <c r="H36" s="190"/>
      <c r="I36" s="190"/>
      <c r="J36" s="190"/>
      <c r="K36" s="191"/>
      <c r="L36" s="34"/>
    </row>
    <row r="37" spans="1:12" ht="10.199999999999999" customHeight="1" x14ac:dyDescent="0.3">
      <c r="A37" s="35"/>
      <c r="B37" s="36"/>
      <c r="C37" s="36"/>
      <c r="D37" s="36"/>
      <c r="E37" s="36"/>
      <c r="F37" s="36"/>
      <c r="G37" s="36"/>
      <c r="H37" s="36"/>
      <c r="I37" s="37"/>
      <c r="J37" s="37"/>
      <c r="K37" s="37"/>
      <c r="L37" s="34"/>
    </row>
    <row r="38" spans="1:12" ht="25.2" customHeight="1" thickBot="1" x14ac:dyDescent="0.35">
      <c r="A38" s="115" t="s">
        <v>130</v>
      </c>
      <c r="B38" s="38">
        <f>COUNTIF(Athletes!$F$4:$F$452,B36)+COUNTIF(Athletes!$G$4:$G$452,B36)+COUNTIF(Athletes!$H$4:$H$452,B36)</f>
        <v>0</v>
      </c>
      <c r="C38" s="39"/>
      <c r="D38" s="26"/>
      <c r="E38" s="26"/>
      <c r="F38" s="40" t="s">
        <v>129</v>
      </c>
      <c r="G38" s="26"/>
      <c r="H38" s="38">
        <f>COUNTIFS(Athletes!$E$4:$E$452,"Masculin",Athletes!$F$4:$F$452,B36)+COUNTIFS(Athletes!$E$4:$E$452,"Masculin",Athletes!$G$4:$G$452,B36)+COUNTIFS(Athletes!$E$4:$E$452,"Masculin",Athletes!$H$4:$H$452,B36)</f>
        <v>0</v>
      </c>
      <c r="I38" s="26"/>
      <c r="J38" s="26"/>
      <c r="K38" s="26"/>
      <c r="L38" s="34"/>
    </row>
    <row r="39" spans="1:12" ht="13.5" customHeight="1" x14ac:dyDescent="0.3">
      <c r="A39" s="41"/>
      <c r="B39" s="42" t="s">
        <v>68</v>
      </c>
      <c r="C39" s="42"/>
      <c r="D39" s="42" t="s">
        <v>132</v>
      </c>
      <c r="E39" s="42"/>
      <c r="F39" s="42" t="s">
        <v>133</v>
      </c>
      <c r="G39" s="42"/>
      <c r="H39" s="42" t="s">
        <v>69</v>
      </c>
      <c r="I39" s="42"/>
      <c r="J39" s="42" t="s">
        <v>70</v>
      </c>
      <c r="K39" s="43"/>
      <c r="L39" s="34"/>
    </row>
    <row r="40" spans="1:12" ht="15" customHeight="1" thickBot="1" x14ac:dyDescent="0.35">
      <c r="A40" s="35" t="s">
        <v>75</v>
      </c>
      <c r="B40" s="44" t="str">
        <f>IFERROR(VLOOKUP(B36,Equipes,5,0),"")</f>
        <v/>
      </c>
      <c r="C40" s="45"/>
      <c r="D40" s="44" t="str">
        <f>IFERROR(VLOOKUP(B36,Equipes,7,0),"")</f>
        <v/>
      </c>
      <c r="E40" s="45"/>
      <c r="F40" s="44" t="str">
        <f>IFERROR(VLOOKUP(B36,Equipes,9,0),"")</f>
        <v/>
      </c>
      <c r="G40" s="45"/>
      <c r="H40" s="44" t="str">
        <f>IFERROR(VLOOKUP(B36,Equipes,11,0),"")</f>
        <v/>
      </c>
      <c r="I40" s="45"/>
      <c r="J40" s="44" t="str">
        <f>IFERROR(VLOOKUP(B36,Equipes,13,0),"")</f>
        <v/>
      </c>
      <c r="K40" s="26"/>
      <c r="L40" s="34"/>
    </row>
    <row r="41" spans="1:12" ht="10.199999999999999" customHeight="1" thickBot="1" x14ac:dyDescent="0.35">
      <c r="A41" s="35"/>
      <c r="B41" s="36"/>
      <c r="C41" s="36"/>
      <c r="D41" s="36"/>
      <c r="E41" s="36"/>
      <c r="F41" s="36"/>
      <c r="G41" s="36"/>
      <c r="H41" s="36"/>
      <c r="I41" s="37"/>
      <c r="J41" s="37"/>
      <c r="K41" s="37"/>
      <c r="L41" s="34"/>
    </row>
    <row r="42" spans="1:12" ht="19.95" customHeight="1" thickBot="1" x14ac:dyDescent="0.4">
      <c r="A42" s="32" t="s">
        <v>76</v>
      </c>
      <c r="B42" s="114" t="s">
        <v>202</v>
      </c>
      <c r="C42" s="33"/>
      <c r="D42" s="26"/>
      <c r="E42" s="26"/>
      <c r="F42" s="26"/>
      <c r="G42" s="26"/>
      <c r="H42" s="26"/>
      <c r="I42" s="26"/>
      <c r="J42" s="26"/>
      <c r="K42" s="26"/>
      <c r="L42" s="34"/>
    </row>
    <row r="43" spans="1:12" ht="10.199999999999999" customHeight="1" x14ac:dyDescent="0.3">
      <c r="A43" s="35"/>
      <c r="B43" s="36"/>
      <c r="C43" s="36"/>
      <c r="D43" s="36"/>
      <c r="E43" s="36"/>
      <c r="F43" s="36"/>
      <c r="G43" s="36"/>
      <c r="H43" s="36"/>
      <c r="I43" s="37"/>
      <c r="J43" s="37"/>
      <c r="K43" s="37"/>
      <c r="L43" s="34"/>
    </row>
    <row r="44" spans="1:12" ht="13.5" customHeight="1" x14ac:dyDescent="0.3">
      <c r="A44" s="116" t="s">
        <v>131</v>
      </c>
      <c r="B44" s="26"/>
      <c r="C44" s="26"/>
      <c r="D44" s="26"/>
      <c r="E44" s="26"/>
      <c r="F44" s="26" t="s">
        <v>77</v>
      </c>
      <c r="G44" s="26"/>
      <c r="H44" s="47" t="s">
        <v>78</v>
      </c>
      <c r="I44" s="47"/>
      <c r="J44" s="26" t="s">
        <v>79</v>
      </c>
      <c r="K44" s="26"/>
      <c r="L44" s="48" t="s">
        <v>71</v>
      </c>
    </row>
    <row r="45" spans="1:12" ht="15" customHeight="1" thickBot="1" x14ac:dyDescent="0.35">
      <c r="A45" s="192" t="s">
        <v>206</v>
      </c>
      <c r="B45" s="169"/>
      <c r="C45" s="39"/>
      <c r="D45" s="49" t="str">
        <f ca="1">(IF(A45="Kicksmas",(IF(Informations!$P$2&lt;=Data!$B$83,"Early Bird",IF(Informations!$P$2&lt;=Data!$C$83,"On Time","Last Call"))),IF(A45="Kick's Célébration",(IF(Informations!$P$2&lt;=Data!$B$85,"Early Bird",IF(Informations!$P$2&lt;=Data!$C$85,"On Time",IF(Informations!$P$2&lt;=Data!$D$85,"Late","Last Call")))),IF(A45="Cheer Up 4 Kids",(IF(Informations!$P$2&lt;=Data!$B$86,"Early Bird",IF(Informations!$P$2&lt;=Data!$C$86,"On Time","Last Call"))),IF(A45="CheerCup",(IF(Informations!$P$2&lt;=Data!$B$87,"Early Bird",IF(Informations!$P$2&lt;=Data!$C$87,"On Time","Last Call"))),IF(A45="Graduation Mtl",(IF(Informations!$P$2&lt;=Data!$B$88,"Early Bird",IF(Informations!$P$2&lt;=Data!$C$88,"On Time","Last Call"))),IF(A45="Graduation Qc",(IF(Informations!$P$2&lt;=Data!$B$89,"Early Bird",IF(Informations!$P$2&lt;=Data!$C$89,"On Time","Last Call"))),IF(A45="Championnat des étoiles",(IF(Informations!$P$2&lt;=Data!$B$84,"Early Bird",IF(Informations!$P$2&lt;=Data!$C$84,"On Time","Last Call"))),""))))))))</f>
        <v>Early Bird</v>
      </c>
      <c r="E45" s="26"/>
      <c r="F45" s="50" t="str">
        <f>IFERROR(VLOOKUP(_xlfn.CONCAT(A45,"-",VLOOKUP($B$40,TypeTarif,2,0),"-",'Team Summary'!D45),Prix,2,0),"")</f>
        <v/>
      </c>
      <c r="G45" s="51"/>
      <c r="H45" s="52">
        <f>IF(A45="","",IF(B$38="","",$B$38))</f>
        <v>0</v>
      </c>
      <c r="I45" s="51"/>
      <c r="J45" s="50" t="str">
        <f>IF(A45="","",IF(Informations!N$10="","",IF(Informations!$N$10="Oui",0,25)))</f>
        <v/>
      </c>
      <c r="K45" s="26"/>
      <c r="L45" s="53">
        <f>IFERROR((F45*H45)+J45,0)</f>
        <v>0</v>
      </c>
    </row>
    <row r="46" spans="1:12" ht="10.199999999999999" customHeight="1" thickBot="1" x14ac:dyDescent="0.35">
      <c r="A46" s="35"/>
      <c r="B46" s="36"/>
      <c r="C46" s="36"/>
      <c r="D46" s="36"/>
      <c r="E46" s="36"/>
      <c r="F46" s="36"/>
      <c r="G46" s="36"/>
      <c r="H46" s="36"/>
      <c r="I46" s="37"/>
      <c r="J46" s="37"/>
      <c r="K46" s="37"/>
      <c r="L46" s="34"/>
    </row>
    <row r="47" spans="1:12" ht="19.95" customHeight="1" thickBot="1" x14ac:dyDescent="0.45">
      <c r="A47" s="57"/>
      <c r="B47" s="58"/>
      <c r="C47" s="58"/>
      <c r="D47" s="58"/>
      <c r="E47" s="58"/>
      <c r="F47" s="194" t="str">
        <f>_xlfn.CONCAT(A33," SUBTOTAL ")</f>
        <v xml:space="preserve">TEAM #3 SUBTOTAL </v>
      </c>
      <c r="G47" s="162"/>
      <c r="H47" s="162"/>
      <c r="I47" s="162"/>
      <c r="J47" s="163"/>
      <c r="K47" s="193">
        <f>SUM(L45:L45)</f>
        <v>0</v>
      </c>
      <c r="L47" s="166"/>
    </row>
    <row r="48" spans="1:12" ht="19.95" customHeight="1" thickBot="1" x14ac:dyDescent="0.4">
      <c r="A48" s="195" t="s">
        <v>101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6"/>
    </row>
    <row r="49" spans="1:12" ht="19.95" customHeight="1" thickBot="1" x14ac:dyDescent="0.4">
      <c r="A49" s="32" t="s">
        <v>74</v>
      </c>
      <c r="B49" s="114" t="s">
        <v>97</v>
      </c>
      <c r="C49" s="33"/>
      <c r="D49" s="26"/>
      <c r="E49" s="26"/>
      <c r="F49" s="26"/>
      <c r="G49" s="26"/>
      <c r="H49" s="26"/>
      <c r="I49" s="26"/>
      <c r="J49" s="26"/>
      <c r="K49" s="26"/>
      <c r="L49" s="34"/>
    </row>
    <row r="50" spans="1:12" ht="10.199999999999999" customHeight="1" x14ac:dyDescent="0.3">
      <c r="A50" s="35"/>
      <c r="B50" s="36"/>
      <c r="C50" s="36"/>
      <c r="D50" s="36"/>
      <c r="E50" s="36"/>
      <c r="F50" s="36"/>
      <c r="G50" s="36"/>
      <c r="H50" s="36"/>
      <c r="I50" s="37"/>
      <c r="J50" s="37"/>
      <c r="K50" s="37"/>
      <c r="L50" s="34"/>
    </row>
    <row r="51" spans="1:12" ht="15" customHeight="1" thickBot="1" x14ac:dyDescent="0.35">
      <c r="A51" s="35" t="s">
        <v>113</v>
      </c>
      <c r="B51" s="189">
        <f>VLOOKUP(A48,Informations!$A$21:$B$35,2,0)</f>
        <v>0</v>
      </c>
      <c r="C51" s="190"/>
      <c r="D51" s="190"/>
      <c r="E51" s="190"/>
      <c r="F51" s="190"/>
      <c r="G51" s="190"/>
      <c r="H51" s="190"/>
      <c r="I51" s="190"/>
      <c r="J51" s="190"/>
      <c r="K51" s="191"/>
      <c r="L51" s="34"/>
    </row>
    <row r="52" spans="1:12" ht="10.199999999999999" customHeight="1" x14ac:dyDescent="0.3">
      <c r="A52" s="35"/>
      <c r="B52" s="36"/>
      <c r="C52" s="36"/>
      <c r="D52" s="36"/>
      <c r="E52" s="36"/>
      <c r="F52" s="36"/>
      <c r="G52" s="36"/>
      <c r="H52" s="36"/>
      <c r="I52" s="37"/>
      <c r="J52" s="37"/>
      <c r="K52" s="37"/>
      <c r="L52" s="34"/>
    </row>
    <row r="53" spans="1:12" ht="25.2" customHeight="1" thickBot="1" x14ac:dyDescent="0.35">
      <c r="A53" s="115" t="s">
        <v>130</v>
      </c>
      <c r="B53" s="38">
        <f>COUNTIF(Athletes!$F$4:$F$452,B51)+COUNTIF(Athletes!$G$4:$G$452,B51)+COUNTIF(Athletes!$H$4:$H$452,B51)</f>
        <v>0</v>
      </c>
      <c r="C53" s="39"/>
      <c r="D53" s="26"/>
      <c r="E53" s="26"/>
      <c r="F53" s="40" t="s">
        <v>129</v>
      </c>
      <c r="G53" s="26"/>
      <c r="H53" s="38">
        <f>COUNTIFS(Athletes!$E$4:$E$452,"Masculin",Athletes!$F$4:$F$452,B51)+COUNTIFS(Athletes!$E$4:$E$452,"Masculin",Athletes!$G$4:$G$452,B51)+COUNTIFS(Athletes!$E$4:$E$452,"Masculin",Athletes!$H$4:$H$452,B51)</f>
        <v>0</v>
      </c>
      <c r="I53" s="26"/>
      <c r="J53" s="26"/>
      <c r="K53" s="26"/>
      <c r="L53" s="34"/>
    </row>
    <row r="54" spans="1:12" ht="13.5" customHeight="1" x14ac:dyDescent="0.3">
      <c r="A54" s="41"/>
      <c r="B54" s="42" t="s">
        <v>68</v>
      </c>
      <c r="C54" s="42"/>
      <c r="D54" s="42" t="s">
        <v>132</v>
      </c>
      <c r="E54" s="42"/>
      <c r="F54" s="42" t="s">
        <v>133</v>
      </c>
      <c r="G54" s="42"/>
      <c r="H54" s="42" t="s">
        <v>69</v>
      </c>
      <c r="I54" s="42"/>
      <c r="J54" s="42" t="s">
        <v>70</v>
      </c>
      <c r="K54" s="43"/>
      <c r="L54" s="34"/>
    </row>
    <row r="55" spans="1:12" ht="15" customHeight="1" thickBot="1" x14ac:dyDescent="0.35">
      <c r="A55" s="35" t="s">
        <v>75</v>
      </c>
      <c r="B55" s="44" t="str">
        <f>IFERROR(VLOOKUP(B51,Equipes,5,0),"")</f>
        <v/>
      </c>
      <c r="C55" s="45"/>
      <c r="D55" s="44" t="str">
        <f>IFERROR(VLOOKUP(B51,Equipes,7,0),"")</f>
        <v/>
      </c>
      <c r="E55" s="45"/>
      <c r="F55" s="44" t="str">
        <f>IFERROR(VLOOKUP(B51,Equipes,9,0),"")</f>
        <v/>
      </c>
      <c r="G55" s="45"/>
      <c r="H55" s="44" t="str">
        <f>IFERROR(VLOOKUP(B51,Equipes,11,0),"")</f>
        <v/>
      </c>
      <c r="I55" s="45"/>
      <c r="J55" s="44" t="str">
        <f>IFERROR(VLOOKUP(B51,Equipes,13,0),"")</f>
        <v/>
      </c>
      <c r="K55" s="26"/>
      <c r="L55" s="34"/>
    </row>
    <row r="56" spans="1:12" ht="10.199999999999999" customHeight="1" thickBot="1" x14ac:dyDescent="0.35">
      <c r="A56" s="35"/>
      <c r="B56" s="36"/>
      <c r="C56" s="36"/>
      <c r="D56" s="36"/>
      <c r="E56" s="36"/>
      <c r="F56" s="36"/>
      <c r="G56" s="36"/>
      <c r="H56" s="36"/>
      <c r="I56" s="37"/>
      <c r="J56" s="37"/>
      <c r="K56" s="37"/>
      <c r="L56" s="34"/>
    </row>
    <row r="57" spans="1:12" ht="19.95" customHeight="1" thickBot="1" x14ac:dyDescent="0.4">
      <c r="A57" s="32" t="s">
        <v>76</v>
      </c>
      <c r="B57" s="114" t="s">
        <v>202</v>
      </c>
      <c r="C57" s="33"/>
      <c r="D57" s="26"/>
      <c r="E57" s="26"/>
      <c r="F57" s="26"/>
      <c r="G57" s="26"/>
      <c r="H57" s="26"/>
      <c r="I57" s="26"/>
      <c r="J57" s="26"/>
      <c r="K57" s="26"/>
      <c r="L57" s="34"/>
    </row>
    <row r="58" spans="1:12" ht="10.199999999999999" customHeight="1" x14ac:dyDescent="0.3">
      <c r="A58" s="35"/>
      <c r="B58" s="36"/>
      <c r="C58" s="36"/>
      <c r="D58" s="36"/>
      <c r="E58" s="36"/>
      <c r="F58" s="36"/>
      <c r="G58" s="36"/>
      <c r="H58" s="36"/>
      <c r="I58" s="37"/>
      <c r="J58" s="37"/>
      <c r="K58" s="37"/>
      <c r="L58" s="34"/>
    </row>
    <row r="59" spans="1:12" ht="13.5" customHeight="1" x14ac:dyDescent="0.3">
      <c r="A59" s="116" t="s">
        <v>131</v>
      </c>
      <c r="B59" s="26"/>
      <c r="C59" s="26"/>
      <c r="D59" s="26"/>
      <c r="E59" s="26"/>
      <c r="F59" s="26" t="s">
        <v>77</v>
      </c>
      <c r="G59" s="26"/>
      <c r="H59" s="47" t="s">
        <v>78</v>
      </c>
      <c r="I59" s="47"/>
      <c r="J59" s="26" t="s">
        <v>79</v>
      </c>
      <c r="K59" s="26"/>
      <c r="L59" s="48" t="s">
        <v>71</v>
      </c>
    </row>
    <row r="60" spans="1:12" ht="15" customHeight="1" thickBot="1" x14ac:dyDescent="0.35">
      <c r="A60" s="192" t="s">
        <v>206</v>
      </c>
      <c r="B60" s="169"/>
      <c r="C60" s="39"/>
      <c r="D60" s="49" t="str">
        <f ca="1">(IF(A60="Kicksmas",(IF(Informations!$P$2&lt;=Data!$B$83,"Early Bird",IF(Informations!$P$2&lt;=Data!$C$83,"On Time","Last Call"))),IF(A60="Kick's Célébration",(IF(Informations!$P$2&lt;=Data!$B$85,"Early Bird",IF(Informations!$P$2&lt;=Data!$C$85,"On Time",IF(Informations!$P$2&lt;=Data!$D$85,"Late","Last Call")))),IF(A60="Cheer Up 4 Kids",(IF(Informations!$P$2&lt;=Data!$B$86,"Early Bird",IF(Informations!$P$2&lt;=Data!$C$86,"On Time","Last Call"))),IF(A60="CheerCup",(IF(Informations!$P$2&lt;=Data!$B$87,"Early Bird",IF(Informations!$P$2&lt;=Data!$C$87,"On Time","Last Call"))),IF(A60="Graduation Mtl",(IF(Informations!$P$2&lt;=Data!$B$88,"Early Bird",IF(Informations!$P$2&lt;=Data!$C$88,"On Time","Last Call"))),IF(A60="Graduation Qc",(IF(Informations!$P$2&lt;=Data!$B$89,"Early Bird",IF(Informations!$P$2&lt;=Data!$C$89,"On Time","Last Call"))),IF(A60="Championnat des étoiles",(IF(Informations!$P$2&lt;=Data!$B$84,"Early Bird",IF(Informations!$P$2&lt;=Data!$C$84,"On Time","Last Call"))),""))))))))</f>
        <v>Early Bird</v>
      </c>
      <c r="E60" s="26"/>
      <c r="F60" s="50" t="str">
        <f>IFERROR(VLOOKUP(_xlfn.CONCAT(A60,"-",VLOOKUP($B$55,TypeTarif,2,0),"-",'Team Summary'!D60),Prix,2,0),"")</f>
        <v/>
      </c>
      <c r="G60" s="51"/>
      <c r="H60" s="52">
        <f>IF(A60="","",IF(B$53="","",$B$53))</f>
        <v>0</v>
      </c>
      <c r="I60" s="51"/>
      <c r="J60" s="50" t="str">
        <f>IF(A60="","",IF(Informations!N$10="","",IF(Informations!$N$10="Oui",0,25)))</f>
        <v/>
      </c>
      <c r="K60" s="26"/>
      <c r="L60" s="53">
        <f>IFERROR((F60*H60)+J60,0)</f>
        <v>0</v>
      </c>
    </row>
    <row r="61" spans="1:12" ht="10.199999999999999" customHeight="1" thickBot="1" x14ac:dyDescent="0.35">
      <c r="A61" s="35"/>
      <c r="B61" s="36"/>
      <c r="C61" s="36"/>
      <c r="D61" s="36"/>
      <c r="E61" s="36"/>
      <c r="F61" s="36"/>
      <c r="G61" s="36"/>
      <c r="H61" s="36"/>
      <c r="I61" s="37"/>
      <c r="J61" s="37"/>
      <c r="K61" s="37"/>
      <c r="L61" s="34"/>
    </row>
    <row r="62" spans="1:12" ht="19.95" customHeight="1" thickBot="1" x14ac:dyDescent="0.45">
      <c r="A62" s="57"/>
      <c r="B62" s="58"/>
      <c r="C62" s="58"/>
      <c r="D62" s="58"/>
      <c r="E62" s="58"/>
      <c r="F62" s="194" t="str">
        <f>_xlfn.CONCAT(A48," SUBTOTAL ")</f>
        <v xml:space="preserve">TEAM #4 SUBTOTAL </v>
      </c>
      <c r="G62" s="162"/>
      <c r="H62" s="162"/>
      <c r="I62" s="162"/>
      <c r="J62" s="163"/>
      <c r="K62" s="193">
        <f>SUM(L60:L60)</f>
        <v>0</v>
      </c>
      <c r="L62" s="166"/>
    </row>
    <row r="63" spans="1:12" ht="19.95" customHeight="1" thickBot="1" x14ac:dyDescent="0.4">
      <c r="A63" s="195" t="s">
        <v>102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6"/>
    </row>
    <row r="64" spans="1:12" ht="19.95" customHeight="1" thickBot="1" x14ac:dyDescent="0.4">
      <c r="A64" s="32" t="s">
        <v>74</v>
      </c>
      <c r="B64" s="114" t="s">
        <v>97</v>
      </c>
      <c r="C64" s="33"/>
      <c r="D64" s="26"/>
      <c r="E64" s="26"/>
      <c r="F64" s="26"/>
      <c r="G64" s="26"/>
      <c r="H64" s="26"/>
      <c r="I64" s="26"/>
      <c r="J64" s="26"/>
      <c r="K64" s="26"/>
      <c r="L64" s="34"/>
    </row>
    <row r="65" spans="1:12" ht="10.199999999999999" customHeight="1" x14ac:dyDescent="0.3">
      <c r="A65" s="35"/>
      <c r="B65" s="36"/>
      <c r="C65" s="36"/>
      <c r="D65" s="36"/>
      <c r="E65" s="36"/>
      <c r="F65" s="36"/>
      <c r="G65" s="36"/>
      <c r="H65" s="36"/>
      <c r="I65" s="37"/>
      <c r="J65" s="37"/>
      <c r="K65" s="37"/>
      <c r="L65" s="34"/>
    </row>
    <row r="66" spans="1:12" ht="15" customHeight="1" thickBot="1" x14ac:dyDescent="0.35">
      <c r="A66" s="35" t="s">
        <v>113</v>
      </c>
      <c r="B66" s="189">
        <f>VLOOKUP(A63,Informations!$A$21:$B$35,2,0)</f>
        <v>0</v>
      </c>
      <c r="C66" s="190"/>
      <c r="D66" s="190"/>
      <c r="E66" s="190"/>
      <c r="F66" s="190"/>
      <c r="G66" s="190"/>
      <c r="H66" s="190"/>
      <c r="I66" s="190"/>
      <c r="J66" s="190"/>
      <c r="K66" s="191"/>
      <c r="L66" s="34"/>
    </row>
    <row r="67" spans="1:12" ht="10.199999999999999" customHeight="1" x14ac:dyDescent="0.3">
      <c r="A67" s="35"/>
      <c r="B67" s="36"/>
      <c r="C67" s="36"/>
      <c r="D67" s="36"/>
      <c r="E67" s="36"/>
      <c r="F67" s="36"/>
      <c r="G67" s="36"/>
      <c r="H67" s="36"/>
      <c r="I67" s="37"/>
      <c r="J67" s="37"/>
      <c r="K67" s="37"/>
      <c r="L67" s="34"/>
    </row>
    <row r="68" spans="1:12" ht="25.2" customHeight="1" thickBot="1" x14ac:dyDescent="0.35">
      <c r="A68" s="115" t="s">
        <v>130</v>
      </c>
      <c r="B68" s="38">
        <f>COUNTIF(Athletes!$F$4:$F$452,B66)+COUNTIF(Athletes!$G$4:$G$452,B66)+COUNTIF(Athletes!$H$4:$H$452,B66)</f>
        <v>0</v>
      </c>
      <c r="C68" s="39"/>
      <c r="D68" s="26"/>
      <c r="E68" s="26"/>
      <c r="F68" s="40" t="s">
        <v>129</v>
      </c>
      <c r="G68" s="26"/>
      <c r="H68" s="38">
        <f>COUNTIFS(Athletes!$E$4:$E$452,"Masculin",Athletes!$F$4:$F$452,B66)+COUNTIFS(Athletes!$E$4:$E$452,"Masculin",Athletes!$G$4:$G$452,B66)+COUNTIFS(Athletes!$E$4:$E$452,"Masculin",Athletes!$H$4:$H$452,B66)</f>
        <v>0</v>
      </c>
      <c r="I68" s="26"/>
      <c r="J68" s="26"/>
      <c r="K68" s="26"/>
      <c r="L68" s="34"/>
    </row>
    <row r="69" spans="1:12" ht="13.5" customHeight="1" x14ac:dyDescent="0.3">
      <c r="A69" s="41"/>
      <c r="B69" s="42" t="s">
        <v>68</v>
      </c>
      <c r="C69" s="42"/>
      <c r="D69" s="42" t="s">
        <v>132</v>
      </c>
      <c r="E69" s="42"/>
      <c r="F69" s="42" t="s">
        <v>133</v>
      </c>
      <c r="G69" s="42"/>
      <c r="H69" s="42" t="s">
        <v>69</v>
      </c>
      <c r="I69" s="42"/>
      <c r="J69" s="42" t="s">
        <v>70</v>
      </c>
      <c r="K69" s="43"/>
      <c r="L69" s="34"/>
    </row>
    <row r="70" spans="1:12" ht="15" customHeight="1" thickBot="1" x14ac:dyDescent="0.35">
      <c r="A70" s="35" t="s">
        <v>75</v>
      </c>
      <c r="B70" s="44" t="str">
        <f>IFERROR(VLOOKUP(B66,Equipes,5,0),"")</f>
        <v/>
      </c>
      <c r="C70" s="45"/>
      <c r="D70" s="44" t="str">
        <f>IFERROR(VLOOKUP(B66,Equipes,7,0),"")</f>
        <v/>
      </c>
      <c r="E70" s="45"/>
      <c r="F70" s="44" t="str">
        <f>IFERROR(VLOOKUP(B66,Equipes,9,0),"")</f>
        <v/>
      </c>
      <c r="G70" s="45"/>
      <c r="H70" s="44" t="str">
        <f>IFERROR(VLOOKUP(B66,Equipes,11,0),"")</f>
        <v/>
      </c>
      <c r="I70" s="45"/>
      <c r="J70" s="44" t="str">
        <f>IFERROR(VLOOKUP(B66,Equipes,13,0),"")</f>
        <v/>
      </c>
      <c r="K70" s="26"/>
      <c r="L70" s="34"/>
    </row>
    <row r="71" spans="1:12" ht="10.199999999999999" customHeight="1" thickBot="1" x14ac:dyDescent="0.35">
      <c r="A71" s="35"/>
      <c r="B71" s="36"/>
      <c r="C71" s="36"/>
      <c r="D71" s="36"/>
      <c r="E71" s="36"/>
      <c r="F71" s="36"/>
      <c r="G71" s="36"/>
      <c r="H71" s="36"/>
      <c r="I71" s="37"/>
      <c r="J71" s="37"/>
      <c r="K71" s="37"/>
      <c r="L71" s="34"/>
    </row>
    <row r="72" spans="1:12" ht="19.95" customHeight="1" thickBot="1" x14ac:dyDescent="0.4">
      <c r="A72" s="32" t="s">
        <v>76</v>
      </c>
      <c r="B72" s="114" t="s">
        <v>202</v>
      </c>
      <c r="C72" s="33"/>
      <c r="D72" s="26"/>
      <c r="E72" s="26"/>
      <c r="F72" s="26"/>
      <c r="G72" s="26"/>
      <c r="H72" s="26"/>
      <c r="I72" s="26"/>
      <c r="J72" s="26"/>
      <c r="K72" s="26"/>
      <c r="L72" s="34"/>
    </row>
    <row r="73" spans="1:12" ht="10.199999999999999" customHeight="1" x14ac:dyDescent="0.3">
      <c r="A73" s="35"/>
      <c r="B73" s="36"/>
      <c r="C73" s="36"/>
      <c r="D73" s="36"/>
      <c r="E73" s="36"/>
      <c r="F73" s="36"/>
      <c r="G73" s="36"/>
      <c r="H73" s="36"/>
      <c r="I73" s="37"/>
      <c r="J73" s="37"/>
      <c r="K73" s="37"/>
      <c r="L73" s="34"/>
    </row>
    <row r="74" spans="1:12" ht="13.5" customHeight="1" x14ac:dyDescent="0.3">
      <c r="A74" s="46" t="s">
        <v>131</v>
      </c>
      <c r="B74" s="26"/>
      <c r="C74" s="26"/>
      <c r="D74" s="26"/>
      <c r="E74" s="26"/>
      <c r="F74" s="26" t="s">
        <v>77</v>
      </c>
      <c r="G74" s="26"/>
      <c r="H74" s="47" t="s">
        <v>78</v>
      </c>
      <c r="I74" s="47"/>
      <c r="J74" s="26" t="s">
        <v>79</v>
      </c>
      <c r="K74" s="26"/>
      <c r="L74" s="48" t="s">
        <v>71</v>
      </c>
    </row>
    <row r="75" spans="1:12" ht="15" customHeight="1" thickBot="1" x14ac:dyDescent="0.35">
      <c r="A75" s="192" t="s">
        <v>206</v>
      </c>
      <c r="B75" s="169"/>
      <c r="C75" s="39"/>
      <c r="D75" s="49" t="str">
        <f ca="1">(IF(A75="Kicksmas",(IF(Informations!$P$2&lt;=Data!$B$83,"Early Bird",IF(Informations!$P$2&lt;=Data!$C$83,"On Time","Last Call"))),IF(A75="Kick's Célébration",(IF(Informations!$P$2&lt;=Data!$B$85,"Early Bird",IF(Informations!$P$2&lt;=Data!$C$85,"On Time",IF(Informations!$P$2&lt;=Data!$D$85,"Late","Last Call")))),IF(A75="Cheer Up 4 Kids",(IF(Informations!$P$2&lt;=Data!$B$86,"Early Bird",IF(Informations!$P$2&lt;=Data!$C$86,"On Time","Last Call"))),IF(A75="CheerCup",(IF(Informations!$P$2&lt;=Data!$B$87,"Early Bird",IF(Informations!$P$2&lt;=Data!$C$87,"On Time","Last Call"))),IF(A75="Graduation Mtl",(IF(Informations!$P$2&lt;=Data!$B$88,"Early Bird",IF(Informations!$P$2&lt;=Data!$C$88,"On Time","Last Call"))),IF(A75="Graduation Qc",(IF(Informations!$P$2&lt;=Data!$B$89,"Early Bird",IF(Informations!$P$2&lt;=Data!$C$89,"On Time","Last Call"))),IF(A75="Championnat des étoiles",(IF(Informations!$P$2&lt;=Data!$B$84,"Early Bird",IF(Informations!$P$2&lt;=Data!$C$84,"On Time","Last Call"))),""))))))))</f>
        <v>Early Bird</v>
      </c>
      <c r="E75" s="26"/>
      <c r="F75" s="50" t="str">
        <f>IFERROR(VLOOKUP(_xlfn.CONCAT(A75,"-",VLOOKUP($B$70,TypeTarif,2,0),"-",'Team Summary'!D75),Prix,2,0),"")</f>
        <v/>
      </c>
      <c r="G75" s="51"/>
      <c r="H75" s="52">
        <f>IF(A75="","",IF(B$68="","",$B$68))</f>
        <v>0</v>
      </c>
      <c r="I75" s="51"/>
      <c r="J75" s="50" t="str">
        <f>IF(A75="","",IF(Informations!N$10="","",IF(Informations!$N$10="Oui",0,25)))</f>
        <v/>
      </c>
      <c r="K75" s="26"/>
      <c r="L75" s="53">
        <f>IFERROR((F75*H75)+J75,0)</f>
        <v>0</v>
      </c>
    </row>
    <row r="76" spans="1:12" ht="10.199999999999999" customHeight="1" thickBot="1" x14ac:dyDescent="0.35">
      <c r="A76" s="35"/>
      <c r="B76" s="36"/>
      <c r="C76" s="36"/>
      <c r="D76" s="36"/>
      <c r="E76" s="36"/>
      <c r="F76" s="36"/>
      <c r="G76" s="36"/>
      <c r="H76" s="36"/>
      <c r="I76" s="37"/>
      <c r="J76" s="37"/>
      <c r="K76" s="37"/>
      <c r="L76" s="34"/>
    </row>
    <row r="77" spans="1:12" ht="19.95" customHeight="1" thickBot="1" x14ac:dyDescent="0.45">
      <c r="A77" s="57"/>
      <c r="B77" s="58"/>
      <c r="C77" s="58"/>
      <c r="D77" s="58"/>
      <c r="E77" s="58"/>
      <c r="F77" s="194" t="str">
        <f>_xlfn.CONCAT(A63," SUBTOTAL ")</f>
        <v xml:space="preserve">TEAM #5 SUBTOTAL </v>
      </c>
      <c r="G77" s="162"/>
      <c r="H77" s="162"/>
      <c r="I77" s="162"/>
      <c r="J77" s="163"/>
      <c r="K77" s="193">
        <f>SUM(L75:L75)</f>
        <v>0</v>
      </c>
      <c r="L77" s="166"/>
    </row>
    <row r="78" spans="1:12" ht="19.95" customHeight="1" thickBot="1" x14ac:dyDescent="0.4">
      <c r="A78" s="195" t="s">
        <v>103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6"/>
    </row>
    <row r="79" spans="1:12" ht="19.95" customHeight="1" thickBot="1" x14ac:dyDescent="0.4">
      <c r="A79" s="32" t="s">
        <v>74</v>
      </c>
      <c r="B79" s="114" t="s">
        <v>97</v>
      </c>
      <c r="C79" s="33"/>
      <c r="D79" s="26"/>
      <c r="E79" s="26"/>
      <c r="F79" s="26"/>
      <c r="G79" s="26"/>
      <c r="H79" s="26"/>
      <c r="I79" s="26"/>
      <c r="J79" s="26"/>
      <c r="K79" s="26"/>
      <c r="L79" s="34"/>
    </row>
    <row r="80" spans="1:12" ht="10.199999999999999" customHeight="1" x14ac:dyDescent="0.3">
      <c r="A80" s="35"/>
      <c r="B80" s="36"/>
      <c r="C80" s="36"/>
      <c r="D80" s="36"/>
      <c r="E80" s="36"/>
      <c r="F80" s="36"/>
      <c r="G80" s="36"/>
      <c r="H80" s="36"/>
      <c r="I80" s="37"/>
      <c r="J80" s="37"/>
      <c r="K80" s="37"/>
      <c r="L80" s="34"/>
    </row>
    <row r="81" spans="1:12" ht="15" customHeight="1" thickBot="1" x14ac:dyDescent="0.35">
      <c r="A81" s="35" t="s">
        <v>113</v>
      </c>
      <c r="B81" s="189">
        <f>VLOOKUP(A78,Informations!$A$21:$B$35,2,0)</f>
        <v>0</v>
      </c>
      <c r="C81" s="190"/>
      <c r="D81" s="190"/>
      <c r="E81" s="190"/>
      <c r="F81" s="190"/>
      <c r="G81" s="190"/>
      <c r="H81" s="190"/>
      <c r="I81" s="190"/>
      <c r="J81" s="190"/>
      <c r="K81" s="191"/>
      <c r="L81" s="34"/>
    </row>
    <row r="82" spans="1:12" ht="10.199999999999999" customHeight="1" x14ac:dyDescent="0.3">
      <c r="A82" s="35"/>
      <c r="B82" s="36"/>
      <c r="C82" s="36"/>
      <c r="D82" s="36"/>
      <c r="E82" s="36"/>
      <c r="F82" s="36"/>
      <c r="G82" s="36"/>
      <c r="H82" s="36"/>
      <c r="I82" s="37"/>
      <c r="J82" s="37"/>
      <c r="K82" s="37"/>
      <c r="L82" s="34"/>
    </row>
    <row r="83" spans="1:12" ht="24.6" customHeight="1" thickBot="1" x14ac:dyDescent="0.35">
      <c r="A83" s="115" t="s">
        <v>130</v>
      </c>
      <c r="B83" s="38">
        <f>COUNTIF(Athletes!$F$4:$F$452,B81)+COUNTIF(Athletes!$G$4:$G$452,B81)+COUNTIF(Athletes!$H$4:$H$452,B81)</f>
        <v>0</v>
      </c>
      <c r="C83" s="39"/>
      <c r="D83" s="26"/>
      <c r="E83" s="26"/>
      <c r="F83" s="40" t="s">
        <v>129</v>
      </c>
      <c r="G83" s="26"/>
      <c r="H83" s="38">
        <f>COUNTIFS(Athletes!$E$4:$E$452,"Masculin",Athletes!$F$4:$F$452,B81)+COUNTIFS(Athletes!$E$4:$E$452,"Masculin",Athletes!$G$4:$G$452,B81)+COUNTIFS(Athletes!$E$4:$E$452,"Masculin",Athletes!$H$4:$H$452,B81)</f>
        <v>0</v>
      </c>
      <c r="I83" s="26"/>
      <c r="J83" s="26"/>
      <c r="K83" s="26"/>
      <c r="L83" s="34"/>
    </row>
    <row r="84" spans="1:12" ht="13.5" customHeight="1" x14ac:dyDescent="0.3">
      <c r="A84" s="41"/>
      <c r="B84" s="42" t="s">
        <v>68</v>
      </c>
      <c r="C84" s="42"/>
      <c r="D84" s="42" t="s">
        <v>132</v>
      </c>
      <c r="E84" s="42"/>
      <c r="F84" s="42" t="s">
        <v>133</v>
      </c>
      <c r="G84" s="42"/>
      <c r="H84" s="42" t="s">
        <v>69</v>
      </c>
      <c r="I84" s="42"/>
      <c r="J84" s="42" t="s">
        <v>70</v>
      </c>
      <c r="K84" s="43"/>
      <c r="L84" s="34"/>
    </row>
    <row r="85" spans="1:12" ht="15" customHeight="1" thickBot="1" x14ac:dyDescent="0.35">
      <c r="A85" s="35" t="s">
        <v>75</v>
      </c>
      <c r="B85" s="44" t="str">
        <f>IFERROR(VLOOKUP(B81,Equipes,5,0),"")</f>
        <v/>
      </c>
      <c r="C85" s="45"/>
      <c r="D85" s="44" t="str">
        <f>IFERROR(VLOOKUP(B81,Equipes,7,0),"")</f>
        <v/>
      </c>
      <c r="E85" s="45"/>
      <c r="F85" s="44" t="str">
        <f>IFERROR(VLOOKUP(B81,Equipes,9,0),"")</f>
        <v/>
      </c>
      <c r="G85" s="45"/>
      <c r="H85" s="44" t="str">
        <f>IFERROR(VLOOKUP(B81,Equipes,11,0),"")</f>
        <v/>
      </c>
      <c r="I85" s="45"/>
      <c r="J85" s="44" t="str">
        <f>IFERROR(VLOOKUP(B81,Equipes,13,0),"")</f>
        <v/>
      </c>
      <c r="K85" s="26"/>
      <c r="L85" s="34"/>
    </row>
    <row r="86" spans="1:12" ht="10.199999999999999" customHeight="1" thickBot="1" x14ac:dyDescent="0.35">
      <c r="A86" s="35"/>
      <c r="B86" s="36"/>
      <c r="C86" s="36"/>
      <c r="D86" s="36"/>
      <c r="E86" s="36"/>
      <c r="F86" s="36"/>
      <c r="G86" s="36"/>
      <c r="H86" s="36"/>
      <c r="I86" s="37"/>
      <c r="J86" s="37"/>
      <c r="K86" s="37"/>
      <c r="L86" s="34"/>
    </row>
    <row r="87" spans="1:12" ht="19.95" customHeight="1" thickBot="1" x14ac:dyDescent="0.4">
      <c r="A87" s="32" t="s">
        <v>76</v>
      </c>
      <c r="B87" s="114" t="s">
        <v>202</v>
      </c>
      <c r="C87" s="33"/>
      <c r="D87" s="26"/>
      <c r="E87" s="26"/>
      <c r="F87" s="26"/>
      <c r="G87" s="26"/>
      <c r="H87" s="26"/>
      <c r="I87" s="26"/>
      <c r="J87" s="26"/>
      <c r="K87" s="26"/>
      <c r="L87" s="34"/>
    </row>
    <row r="88" spans="1:12" ht="10.199999999999999" customHeight="1" x14ac:dyDescent="0.3">
      <c r="A88" s="35"/>
      <c r="B88" s="36"/>
      <c r="C88" s="36"/>
      <c r="D88" s="36"/>
      <c r="E88" s="36"/>
      <c r="F88" s="36"/>
      <c r="G88" s="36"/>
      <c r="H88" s="36"/>
      <c r="I88" s="37"/>
      <c r="J88" s="37"/>
      <c r="K88" s="37"/>
      <c r="L88" s="34"/>
    </row>
    <row r="89" spans="1:12" ht="13.5" customHeight="1" x14ac:dyDescent="0.3">
      <c r="A89" s="46" t="s">
        <v>131</v>
      </c>
      <c r="B89" s="26"/>
      <c r="C89" s="26"/>
      <c r="D89" s="26"/>
      <c r="E89" s="26"/>
      <c r="F89" s="26" t="s">
        <v>77</v>
      </c>
      <c r="G89" s="26"/>
      <c r="H89" s="47" t="s">
        <v>78</v>
      </c>
      <c r="I89" s="47"/>
      <c r="J89" s="26" t="s">
        <v>79</v>
      </c>
      <c r="K89" s="26"/>
      <c r="L89" s="48" t="s">
        <v>71</v>
      </c>
    </row>
    <row r="90" spans="1:12" ht="15" customHeight="1" thickBot="1" x14ac:dyDescent="0.35">
      <c r="A90" s="192" t="s">
        <v>206</v>
      </c>
      <c r="B90" s="169"/>
      <c r="C90" s="39"/>
      <c r="D90" s="49" t="str">
        <f ca="1">(IF(A90="Kicksmas",(IF(Informations!$P$2&lt;=Data!$B$83,"Early Bird",IF(Informations!$P$2&lt;=Data!$C$83,"On Time","Last Call"))),IF(A90="Kick's Célébration",(IF(Informations!$P$2&lt;=Data!$B$85,"Early Bird",IF(Informations!$P$2&lt;=Data!$C$85,"On Time",IF(Informations!$P$2&lt;=Data!$D$85,"Late","Last Call")))),IF(A90="Cheer Up 4 Kids",(IF(Informations!$P$2&lt;=Data!$B$86,"Early Bird",IF(Informations!$P$2&lt;=Data!$C$86,"On Time","Last Call"))),IF(A90="CheerCup",(IF(Informations!$P$2&lt;=Data!$B$87,"Early Bird",IF(Informations!$P$2&lt;=Data!$C$87,"On Time","Last Call"))),IF(A90="Graduation Mtl",(IF(Informations!$P$2&lt;=Data!$B$88,"Early Bird",IF(Informations!$P$2&lt;=Data!$C$88,"On Time","Last Call"))),IF(A90="Graduation Qc",(IF(Informations!$P$2&lt;=Data!$B$89,"Early Bird",IF(Informations!$P$2&lt;=Data!$C$89,"On Time","Last Call"))),IF(A90="Championnat des étoiles",(IF(Informations!$P$2&lt;=Data!$B$84,"Early Bird",IF(Informations!$P$2&lt;=Data!$C$84,"On Time","Last Call"))),""))))))))</f>
        <v>Early Bird</v>
      </c>
      <c r="E90" s="26"/>
      <c r="F90" s="50" t="str">
        <f>IFERROR(VLOOKUP(_xlfn.CONCAT(A90,"-",VLOOKUP($B$85,TypeTarif,2,0),"-",'Team Summary'!D90),Prix,2,0),"")</f>
        <v/>
      </c>
      <c r="G90" s="51"/>
      <c r="H90" s="52">
        <f>IF(A90="","",IF(B$83="","",$B$83))</f>
        <v>0</v>
      </c>
      <c r="I90" s="51"/>
      <c r="J90" s="50" t="str">
        <f>IF(A90="","",IF(Informations!N$10="","",IF(Informations!$N$10="Oui",0,25)))</f>
        <v/>
      </c>
      <c r="K90" s="26"/>
      <c r="L90" s="53">
        <f>IFERROR((F90*H90)+J90,0)</f>
        <v>0</v>
      </c>
    </row>
    <row r="91" spans="1:12" ht="10.199999999999999" customHeight="1" thickBot="1" x14ac:dyDescent="0.35">
      <c r="A91" s="35"/>
      <c r="B91" s="36"/>
      <c r="C91" s="36"/>
      <c r="D91" s="36"/>
      <c r="E91" s="36"/>
      <c r="F91" s="36"/>
      <c r="G91" s="36"/>
      <c r="H91" s="36"/>
      <c r="I91" s="37"/>
      <c r="J91" s="37"/>
      <c r="K91" s="37"/>
      <c r="L91" s="34"/>
    </row>
    <row r="92" spans="1:12" ht="19.95" customHeight="1" thickBot="1" x14ac:dyDescent="0.45">
      <c r="A92" s="57"/>
      <c r="B92" s="58"/>
      <c r="C92" s="58"/>
      <c r="D92" s="58"/>
      <c r="E92" s="58"/>
      <c r="F92" s="194" t="str">
        <f>_xlfn.CONCAT(A78," SUBTOTAL ")</f>
        <v xml:space="preserve">TEAM #6 SUBTOTAL </v>
      </c>
      <c r="G92" s="162"/>
      <c r="H92" s="162"/>
      <c r="I92" s="162"/>
      <c r="J92" s="163"/>
      <c r="K92" s="193">
        <f>SUM(L90:L90)</f>
        <v>0</v>
      </c>
      <c r="L92" s="166"/>
    </row>
    <row r="93" spans="1:12" ht="19.95" customHeight="1" thickBot="1" x14ac:dyDescent="0.4">
      <c r="A93" s="195" t="s">
        <v>104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6"/>
    </row>
    <row r="94" spans="1:12" ht="19.95" customHeight="1" thickBot="1" x14ac:dyDescent="0.4">
      <c r="A94" s="32" t="s">
        <v>74</v>
      </c>
      <c r="B94" s="114" t="s">
        <v>97</v>
      </c>
      <c r="C94" s="33"/>
      <c r="D94" s="26"/>
      <c r="E94" s="26"/>
      <c r="F94" s="26"/>
      <c r="G94" s="26"/>
      <c r="H94" s="26"/>
      <c r="I94" s="26"/>
      <c r="J94" s="26"/>
      <c r="K94" s="26"/>
      <c r="L94" s="34"/>
    </row>
    <row r="95" spans="1:12" ht="10.199999999999999" customHeight="1" x14ac:dyDescent="0.3">
      <c r="A95" s="35"/>
      <c r="B95" s="36"/>
      <c r="C95" s="36"/>
      <c r="D95" s="36"/>
      <c r="E95" s="36"/>
      <c r="F95" s="36"/>
      <c r="G95" s="36"/>
      <c r="H95" s="36"/>
      <c r="I95" s="37"/>
      <c r="J95" s="37"/>
      <c r="K95" s="37"/>
      <c r="L95" s="34"/>
    </row>
    <row r="96" spans="1:12" ht="15" customHeight="1" thickBot="1" x14ac:dyDescent="0.35">
      <c r="A96" s="35" t="s">
        <v>113</v>
      </c>
      <c r="B96" s="189">
        <f>VLOOKUP(A93,Informations!$A$21:$B$35,2,0)</f>
        <v>0</v>
      </c>
      <c r="C96" s="190"/>
      <c r="D96" s="190"/>
      <c r="E96" s="190"/>
      <c r="F96" s="190"/>
      <c r="G96" s="190"/>
      <c r="H96" s="190"/>
      <c r="I96" s="190"/>
      <c r="J96" s="190"/>
      <c r="K96" s="191"/>
      <c r="L96" s="34"/>
    </row>
    <row r="97" spans="1:12" ht="10.199999999999999" customHeight="1" x14ac:dyDescent="0.3">
      <c r="A97" s="35"/>
      <c r="B97" s="36"/>
      <c r="C97" s="36"/>
      <c r="D97" s="36"/>
      <c r="E97" s="36"/>
      <c r="F97" s="36"/>
      <c r="G97" s="36"/>
      <c r="H97" s="36"/>
      <c r="I97" s="37"/>
      <c r="J97" s="37"/>
      <c r="K97" s="37"/>
      <c r="L97" s="34"/>
    </row>
    <row r="98" spans="1:12" ht="25.2" customHeight="1" thickBot="1" x14ac:dyDescent="0.35">
      <c r="A98" s="115" t="s">
        <v>130</v>
      </c>
      <c r="B98" s="38">
        <f>COUNTIF(Athletes!$F$4:$F$452,B96)+COUNTIF(Athletes!$G$4:$G$452,B96)+COUNTIF(Athletes!$H$4:$H$452,B96)</f>
        <v>0</v>
      </c>
      <c r="C98" s="39"/>
      <c r="D98" s="26"/>
      <c r="E98" s="26"/>
      <c r="F98" s="40" t="s">
        <v>129</v>
      </c>
      <c r="G98" s="26"/>
      <c r="H98" s="38">
        <f>COUNTIFS(Athletes!$E$4:$E$452,"Masculin",Athletes!$F$4:$F$452,B96)+COUNTIFS(Athletes!$E$4:$E$452,"Masculin",Athletes!$G$4:$G$452,B96)+COUNTIFS(Athletes!$E$4:$E$452,"Masculin",Athletes!$H$4:$H$452,B96)</f>
        <v>0</v>
      </c>
      <c r="I98" s="26"/>
      <c r="J98" s="26"/>
      <c r="K98" s="26"/>
      <c r="L98" s="34"/>
    </row>
    <row r="99" spans="1:12" ht="13.5" customHeight="1" x14ac:dyDescent="0.3">
      <c r="A99" s="41"/>
      <c r="B99" s="42" t="s">
        <v>68</v>
      </c>
      <c r="C99" s="42"/>
      <c r="D99" s="42" t="s">
        <v>132</v>
      </c>
      <c r="E99" s="42"/>
      <c r="F99" s="42" t="s">
        <v>133</v>
      </c>
      <c r="G99" s="42"/>
      <c r="H99" s="42" t="s">
        <v>69</v>
      </c>
      <c r="I99" s="42"/>
      <c r="J99" s="42" t="s">
        <v>70</v>
      </c>
      <c r="K99" s="43"/>
      <c r="L99" s="34"/>
    </row>
    <row r="100" spans="1:12" ht="15" customHeight="1" thickBot="1" x14ac:dyDescent="0.35">
      <c r="A100" s="35" t="s">
        <v>75</v>
      </c>
      <c r="B100" s="44" t="str">
        <f>IFERROR(VLOOKUP(B96,Equipes,5,0),"")</f>
        <v/>
      </c>
      <c r="C100" s="45"/>
      <c r="D100" s="44" t="str">
        <f>IFERROR(VLOOKUP(B96,Equipes,7,0),"")</f>
        <v/>
      </c>
      <c r="E100" s="45"/>
      <c r="F100" s="44" t="str">
        <f>IFERROR(VLOOKUP(B96,Equipes,9,0),"")</f>
        <v/>
      </c>
      <c r="G100" s="45"/>
      <c r="H100" s="44" t="str">
        <f>IFERROR(VLOOKUP(B96,Equipes,11,0),"")</f>
        <v/>
      </c>
      <c r="I100" s="45"/>
      <c r="J100" s="44" t="str">
        <f>IFERROR(VLOOKUP(B96,Equipes,13,0),"")</f>
        <v/>
      </c>
      <c r="K100" s="26"/>
      <c r="L100" s="34"/>
    </row>
    <row r="101" spans="1:12" ht="10.199999999999999" customHeight="1" thickBot="1" x14ac:dyDescent="0.35">
      <c r="A101" s="35"/>
      <c r="B101" s="36"/>
      <c r="C101" s="36"/>
      <c r="D101" s="36"/>
      <c r="E101" s="36"/>
      <c r="F101" s="36"/>
      <c r="G101" s="36"/>
      <c r="H101" s="36"/>
      <c r="I101" s="37"/>
      <c r="J101" s="37"/>
      <c r="K101" s="37"/>
      <c r="L101" s="34"/>
    </row>
    <row r="102" spans="1:12" ht="19.95" customHeight="1" thickBot="1" x14ac:dyDescent="0.4">
      <c r="A102" s="32" t="s">
        <v>76</v>
      </c>
      <c r="B102" s="114" t="s">
        <v>202</v>
      </c>
      <c r="C102" s="33"/>
      <c r="D102" s="26"/>
      <c r="E102" s="26"/>
      <c r="F102" s="26"/>
      <c r="G102" s="26"/>
      <c r="H102" s="26"/>
      <c r="I102" s="26"/>
      <c r="J102" s="26"/>
      <c r="K102" s="26"/>
      <c r="L102" s="34"/>
    </row>
    <row r="103" spans="1:12" ht="10.199999999999999" customHeight="1" x14ac:dyDescent="0.3">
      <c r="A103" s="35"/>
      <c r="B103" s="36"/>
      <c r="C103" s="36"/>
      <c r="D103" s="36"/>
      <c r="E103" s="36"/>
      <c r="F103" s="36"/>
      <c r="G103" s="36"/>
      <c r="H103" s="36"/>
      <c r="I103" s="37"/>
      <c r="J103" s="37"/>
      <c r="K103" s="37"/>
      <c r="L103" s="34"/>
    </row>
    <row r="104" spans="1:12" ht="13.5" customHeight="1" x14ac:dyDescent="0.3">
      <c r="A104" s="46" t="s">
        <v>131</v>
      </c>
      <c r="B104" s="26"/>
      <c r="C104" s="26"/>
      <c r="D104" s="26"/>
      <c r="E104" s="26"/>
      <c r="F104" s="26" t="s">
        <v>77</v>
      </c>
      <c r="G104" s="26"/>
      <c r="H104" s="47" t="s">
        <v>78</v>
      </c>
      <c r="I104" s="47"/>
      <c r="J104" s="26" t="s">
        <v>79</v>
      </c>
      <c r="K104" s="26"/>
      <c r="L104" s="48" t="s">
        <v>71</v>
      </c>
    </row>
    <row r="105" spans="1:12" ht="15" customHeight="1" thickBot="1" x14ac:dyDescent="0.35">
      <c r="A105" s="192" t="s">
        <v>206</v>
      </c>
      <c r="B105" s="169"/>
      <c r="C105" s="39"/>
      <c r="D105" s="49" t="str">
        <f ca="1">(IF(A105="Kicksmas",(IF(Informations!$P$2&lt;=Data!$B$83,"Early Bird",IF(Informations!$P$2&lt;=Data!$C$83,"On Time","Last Call"))),IF(A105="Kick's Célébration",(IF(Informations!$P$2&lt;=Data!$B$85,"Early Bird",IF(Informations!$P$2&lt;=Data!$C$85,"On Time",IF(Informations!$P$2&lt;=Data!$D$85,"Late","Last Call")))),IF(A105="Cheer Up 4 Kids",(IF(Informations!$P$2&lt;=Data!$B$86,"Early Bird",IF(Informations!$P$2&lt;=Data!$C$86,"On Time","Last Call"))),IF(A105="CheerCup",(IF(Informations!$P$2&lt;=Data!$B$87,"Early Bird",IF(Informations!$P$2&lt;=Data!$C$87,"On Time","Last Call"))),IF(A105="Graduation Mtl",(IF(Informations!$P$2&lt;=Data!$B$88,"Early Bird",IF(Informations!$P$2&lt;=Data!$C$88,"On Time","Last Call"))),IF(A105="Graduation Qc",(IF(Informations!$P$2&lt;=Data!$B$89,"Early Bird",IF(Informations!$P$2&lt;=Data!$C$89,"On Time","Last Call"))),IF(A105="Championnat des étoiles",(IF(Informations!$P$2&lt;=Data!$B$84,"Early Bird",IF(Informations!$P$2&lt;=Data!$C$84,"On Time","Last Call"))),""))))))))</f>
        <v>Early Bird</v>
      </c>
      <c r="E105" s="26"/>
      <c r="F105" s="50" t="str">
        <f>IFERROR(VLOOKUP(_xlfn.CONCAT(A105,"-",VLOOKUP($B$100,TypeTarif,2,0),"-",'Team Summary'!D105),Prix,2,0),"")</f>
        <v/>
      </c>
      <c r="G105" s="51"/>
      <c r="H105" s="52">
        <f>IF(A105="","",IF(B$98="","",$B$98))</f>
        <v>0</v>
      </c>
      <c r="I105" s="51"/>
      <c r="J105" s="50" t="str">
        <f>IF(A105="","",IF(Informations!N$10="","",IF(Informations!$N$10="Oui",0,25)))</f>
        <v/>
      </c>
      <c r="K105" s="26"/>
      <c r="L105" s="53">
        <f>IFERROR((F105*H105)+J105,0)</f>
        <v>0</v>
      </c>
    </row>
    <row r="106" spans="1:12" ht="10.199999999999999" customHeight="1" thickBot="1" x14ac:dyDescent="0.35">
      <c r="A106" s="35"/>
      <c r="B106" s="36"/>
      <c r="C106" s="36"/>
      <c r="D106" s="36"/>
      <c r="E106" s="36"/>
      <c r="F106" s="36"/>
      <c r="G106" s="36"/>
      <c r="H106" s="36"/>
      <c r="I106" s="37"/>
      <c r="J106" s="37"/>
      <c r="K106" s="37"/>
      <c r="L106" s="34"/>
    </row>
    <row r="107" spans="1:12" ht="19.95" customHeight="1" thickBot="1" x14ac:dyDescent="0.45">
      <c r="A107" s="57"/>
      <c r="B107" s="58"/>
      <c r="C107" s="58"/>
      <c r="D107" s="58"/>
      <c r="E107" s="58"/>
      <c r="F107" s="194" t="str">
        <f>_xlfn.CONCAT(A93," SUBTOTAL ")</f>
        <v xml:space="preserve">TEAM #7 SUBTOTAL </v>
      </c>
      <c r="G107" s="162"/>
      <c r="H107" s="162"/>
      <c r="I107" s="162"/>
      <c r="J107" s="163"/>
      <c r="K107" s="193">
        <f>SUM(L105:L105)</f>
        <v>0</v>
      </c>
      <c r="L107" s="166"/>
    </row>
    <row r="108" spans="1:12" ht="19.95" customHeight="1" thickBot="1" x14ac:dyDescent="0.4">
      <c r="A108" s="195" t="s">
        <v>105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6"/>
    </row>
    <row r="109" spans="1:12" ht="19.95" customHeight="1" thickBot="1" x14ac:dyDescent="0.4">
      <c r="A109" s="32" t="s">
        <v>74</v>
      </c>
      <c r="B109" s="114" t="s">
        <v>97</v>
      </c>
      <c r="C109" s="33"/>
      <c r="D109" s="26"/>
      <c r="E109" s="26"/>
      <c r="F109" s="26"/>
      <c r="G109" s="26"/>
      <c r="H109" s="26"/>
      <c r="I109" s="26"/>
      <c r="J109" s="26"/>
      <c r="K109" s="26"/>
      <c r="L109" s="34"/>
    </row>
    <row r="110" spans="1:12" ht="10.199999999999999" customHeight="1" x14ac:dyDescent="0.3">
      <c r="A110" s="35"/>
      <c r="B110" s="36"/>
      <c r="C110" s="36"/>
      <c r="D110" s="36"/>
      <c r="E110" s="36"/>
      <c r="F110" s="36"/>
      <c r="G110" s="36"/>
      <c r="H110" s="36"/>
      <c r="I110" s="37"/>
      <c r="J110" s="37"/>
      <c r="K110" s="37"/>
      <c r="L110" s="34"/>
    </row>
    <row r="111" spans="1:12" ht="15" customHeight="1" thickBot="1" x14ac:dyDescent="0.35">
      <c r="A111" s="35" t="s">
        <v>113</v>
      </c>
      <c r="B111" s="189">
        <f>VLOOKUP(A108,Informations!$A$21:$B$35,2,0)</f>
        <v>0</v>
      </c>
      <c r="C111" s="190"/>
      <c r="D111" s="190"/>
      <c r="E111" s="190"/>
      <c r="F111" s="190"/>
      <c r="G111" s="190"/>
      <c r="H111" s="190"/>
      <c r="I111" s="190"/>
      <c r="J111" s="190"/>
      <c r="K111" s="191"/>
      <c r="L111" s="34"/>
    </row>
    <row r="112" spans="1:12" ht="10.199999999999999" customHeight="1" x14ac:dyDescent="0.3">
      <c r="A112" s="35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4"/>
    </row>
    <row r="113" spans="1:12" ht="25.2" customHeight="1" thickBot="1" x14ac:dyDescent="0.35">
      <c r="A113" s="115" t="s">
        <v>130</v>
      </c>
      <c r="B113" s="38">
        <f>COUNTIF(Athletes!$F$4:$F$452,B111)+COUNTIF(Athletes!$G$4:$G$452,B111)+COUNTIF(Athletes!$H$4:$H$452,B111)</f>
        <v>0</v>
      </c>
      <c r="C113" s="39"/>
      <c r="D113" s="26"/>
      <c r="E113" s="26"/>
      <c r="F113" s="40" t="s">
        <v>129</v>
      </c>
      <c r="G113" s="26"/>
      <c r="H113" s="38">
        <f>COUNTIFS(Athletes!$E$4:$E$452,"Masculin",Athletes!$F$4:$F$452,B111)+COUNTIFS(Athletes!$E$4:$E$452,"Masculin",Athletes!$G$4:$G$452,B111)+COUNTIFS(Athletes!$E$4:$E$452,"Masculin",Athletes!$H$4:$H$452,B111)</f>
        <v>0</v>
      </c>
      <c r="I113" s="26"/>
      <c r="J113" s="26"/>
      <c r="K113" s="26"/>
      <c r="L113" s="34"/>
    </row>
    <row r="114" spans="1:12" ht="13.5" customHeight="1" x14ac:dyDescent="0.3">
      <c r="A114" s="41"/>
      <c r="B114" s="42" t="s">
        <v>68</v>
      </c>
      <c r="C114" s="42"/>
      <c r="D114" s="42" t="s">
        <v>132</v>
      </c>
      <c r="E114" s="42"/>
      <c r="F114" s="42" t="s">
        <v>133</v>
      </c>
      <c r="G114" s="42"/>
      <c r="H114" s="42" t="s">
        <v>69</v>
      </c>
      <c r="I114" s="42"/>
      <c r="J114" s="42" t="s">
        <v>70</v>
      </c>
      <c r="K114" s="43"/>
      <c r="L114" s="34"/>
    </row>
    <row r="115" spans="1:12" ht="15" customHeight="1" thickBot="1" x14ac:dyDescent="0.35">
      <c r="A115" s="35" t="s">
        <v>75</v>
      </c>
      <c r="B115" s="44" t="str">
        <f>IFERROR(VLOOKUP(B111,Equipes,5,0),"")</f>
        <v/>
      </c>
      <c r="C115" s="45"/>
      <c r="D115" s="44" t="str">
        <f>IFERROR(VLOOKUP(B111,Equipes,7,0),"")</f>
        <v/>
      </c>
      <c r="E115" s="45"/>
      <c r="F115" s="44" t="str">
        <f>IFERROR(VLOOKUP(B111,Equipes,9,0),"")</f>
        <v/>
      </c>
      <c r="G115" s="45"/>
      <c r="H115" s="44" t="str">
        <f>IFERROR(VLOOKUP(B111,Equipes,11,0),"")</f>
        <v/>
      </c>
      <c r="I115" s="45"/>
      <c r="J115" s="44" t="str">
        <f>IFERROR(VLOOKUP(B111,Equipes,13,0),"")</f>
        <v/>
      </c>
      <c r="K115" s="26"/>
      <c r="L115" s="34"/>
    </row>
    <row r="116" spans="1:12" ht="10.199999999999999" customHeight="1" thickBot="1" x14ac:dyDescent="0.35">
      <c r="A116" s="35"/>
      <c r="B116" s="36"/>
      <c r="C116" s="36"/>
      <c r="D116" s="36"/>
      <c r="E116" s="36"/>
      <c r="F116" s="36"/>
      <c r="G116" s="36"/>
      <c r="H116" s="36"/>
      <c r="I116" s="37"/>
      <c r="J116" s="37"/>
      <c r="K116" s="37"/>
      <c r="L116" s="34"/>
    </row>
    <row r="117" spans="1:12" ht="19.95" customHeight="1" thickBot="1" x14ac:dyDescent="0.4">
      <c r="A117" s="32" t="s">
        <v>76</v>
      </c>
      <c r="B117" s="114" t="s">
        <v>202</v>
      </c>
      <c r="C117" s="33"/>
      <c r="D117" s="26"/>
      <c r="E117" s="26"/>
      <c r="F117" s="26"/>
      <c r="G117" s="26"/>
      <c r="H117" s="26"/>
      <c r="I117" s="26"/>
      <c r="J117" s="26"/>
      <c r="K117" s="26"/>
      <c r="L117" s="34"/>
    </row>
    <row r="118" spans="1:12" ht="10.199999999999999" customHeight="1" x14ac:dyDescent="0.3">
      <c r="A118" s="35"/>
      <c r="B118" s="36"/>
      <c r="C118" s="36"/>
      <c r="D118" s="36"/>
      <c r="E118" s="36"/>
      <c r="F118" s="36"/>
      <c r="G118" s="36"/>
      <c r="H118" s="36"/>
      <c r="I118" s="37"/>
      <c r="J118" s="37"/>
      <c r="K118" s="37"/>
      <c r="L118" s="34"/>
    </row>
    <row r="119" spans="1:12" ht="13.5" customHeight="1" x14ac:dyDescent="0.3">
      <c r="A119" s="46" t="s">
        <v>131</v>
      </c>
      <c r="B119" s="26"/>
      <c r="C119" s="26"/>
      <c r="D119" s="26"/>
      <c r="E119" s="26"/>
      <c r="F119" s="26" t="s">
        <v>77</v>
      </c>
      <c r="G119" s="26"/>
      <c r="H119" s="47" t="s">
        <v>78</v>
      </c>
      <c r="I119" s="47"/>
      <c r="J119" s="26" t="s">
        <v>79</v>
      </c>
      <c r="K119" s="26"/>
      <c r="L119" s="48" t="s">
        <v>71</v>
      </c>
    </row>
    <row r="120" spans="1:12" ht="15" customHeight="1" thickBot="1" x14ac:dyDescent="0.35">
      <c r="A120" s="192" t="s">
        <v>206</v>
      </c>
      <c r="B120" s="169"/>
      <c r="C120" s="39"/>
      <c r="D120" s="49" t="str">
        <f ca="1">(IF(A120="Kicksmas",(IF(Informations!$P$2&lt;=Data!$B$83,"Early Bird",IF(Informations!$P$2&lt;=Data!$C$83,"On Time","Last Call"))),IF(A120="Kick's Célébration",(IF(Informations!$P$2&lt;=Data!$B$85,"Early Bird",IF(Informations!$P$2&lt;=Data!$C$85,"On Time",IF(Informations!$P$2&lt;=Data!$D$85,"Late","Last Call")))),IF(A120="Cheer Up 4 Kids",(IF(Informations!$P$2&lt;=Data!$B$86,"Early Bird",IF(Informations!$P$2&lt;=Data!$C$86,"On Time","Last Call"))),IF(A120="CheerCup",(IF(Informations!$P$2&lt;=Data!$B$87,"Early Bird",IF(Informations!$P$2&lt;=Data!$C$87,"On Time","Last Call"))),IF(A120="Graduation Mtl",(IF(Informations!$P$2&lt;=Data!$B$88,"Early Bird",IF(Informations!$P$2&lt;=Data!$C$88,"On Time","Last Call"))),IF(A120="Graduation Qc",(IF(Informations!$P$2&lt;=Data!$B$89,"Early Bird",IF(Informations!$P$2&lt;=Data!$C$89,"On Time","Last Call"))),IF(A120="Championnat des étoiles",(IF(Informations!$P$2&lt;=Data!$B$84,"Early Bird",IF(Informations!$P$2&lt;=Data!$C$84,"On Time","Last Call"))),""))))))))</f>
        <v>Early Bird</v>
      </c>
      <c r="E120" s="26"/>
      <c r="F120" s="50" t="str">
        <f>IFERROR(VLOOKUP(_xlfn.CONCAT(A120,"-",VLOOKUP($B$115,TypeTarif,2,0),"-",'Team Summary'!D120),Prix,2,0),"")</f>
        <v/>
      </c>
      <c r="G120" s="51"/>
      <c r="H120" s="52">
        <f>IF(A120="","",IF(B$113="","",$B$113))</f>
        <v>0</v>
      </c>
      <c r="I120" s="51"/>
      <c r="J120" s="50" t="str">
        <f>IF(A120="","",IF(Informations!N$10="","",IF(Informations!$N$10="Oui",0,25)))</f>
        <v/>
      </c>
      <c r="K120" s="26"/>
      <c r="L120" s="53">
        <f>IFERROR((F120*H120)+J120,0)</f>
        <v>0</v>
      </c>
    </row>
    <row r="121" spans="1:12" ht="10.199999999999999" customHeight="1" thickBot="1" x14ac:dyDescent="0.35">
      <c r="A121" s="35"/>
      <c r="B121" s="36"/>
      <c r="C121" s="36"/>
      <c r="D121" s="36"/>
      <c r="E121" s="36"/>
      <c r="F121" s="36"/>
      <c r="G121" s="36"/>
      <c r="H121" s="36"/>
      <c r="I121" s="37"/>
      <c r="J121" s="37"/>
      <c r="K121" s="37"/>
      <c r="L121" s="34"/>
    </row>
    <row r="122" spans="1:12" ht="19.95" customHeight="1" thickBot="1" x14ac:dyDescent="0.45">
      <c r="A122" s="57"/>
      <c r="B122" s="58"/>
      <c r="C122" s="58"/>
      <c r="D122" s="58"/>
      <c r="E122" s="58"/>
      <c r="F122" s="194" t="str">
        <f>_xlfn.CONCAT(A108," SUBTOTAL ")</f>
        <v xml:space="preserve">TEAM #8 SUBTOTAL </v>
      </c>
      <c r="G122" s="162"/>
      <c r="H122" s="162"/>
      <c r="I122" s="162"/>
      <c r="J122" s="163"/>
      <c r="K122" s="193">
        <f>SUM(L120:L120)</f>
        <v>0</v>
      </c>
      <c r="L122" s="166"/>
    </row>
    <row r="123" spans="1:12" ht="19.95" customHeight="1" thickBot="1" x14ac:dyDescent="0.4">
      <c r="A123" s="195" t="s">
        <v>106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6"/>
    </row>
    <row r="124" spans="1:12" ht="19.95" customHeight="1" thickBot="1" x14ac:dyDescent="0.4">
      <c r="A124" s="32" t="s">
        <v>74</v>
      </c>
      <c r="B124" s="114" t="s">
        <v>97</v>
      </c>
      <c r="C124" s="33"/>
      <c r="D124" s="26"/>
      <c r="E124" s="26"/>
      <c r="F124" s="26"/>
      <c r="G124" s="26"/>
      <c r="H124" s="26"/>
      <c r="I124" s="26"/>
      <c r="J124" s="26"/>
      <c r="K124" s="26"/>
      <c r="L124" s="34"/>
    </row>
    <row r="125" spans="1:12" ht="10.199999999999999" customHeight="1" x14ac:dyDescent="0.3">
      <c r="A125" s="35"/>
      <c r="B125" s="36"/>
      <c r="C125" s="36"/>
      <c r="D125" s="36"/>
      <c r="E125" s="36"/>
      <c r="F125" s="36"/>
      <c r="G125" s="36"/>
      <c r="H125" s="36"/>
      <c r="I125" s="37"/>
      <c r="J125" s="37"/>
      <c r="K125" s="37"/>
      <c r="L125" s="34"/>
    </row>
    <row r="126" spans="1:12" ht="15" customHeight="1" thickBot="1" x14ac:dyDescent="0.35">
      <c r="A126" s="35" t="s">
        <v>113</v>
      </c>
      <c r="B126" s="189">
        <f>VLOOKUP(A123,Informations!$A$21:$B$35,2,0)</f>
        <v>0</v>
      </c>
      <c r="C126" s="190"/>
      <c r="D126" s="190"/>
      <c r="E126" s="190"/>
      <c r="F126" s="190"/>
      <c r="G126" s="190"/>
      <c r="H126" s="190"/>
      <c r="I126" s="190"/>
      <c r="J126" s="190"/>
      <c r="K126" s="191"/>
      <c r="L126" s="34"/>
    </row>
    <row r="127" spans="1:12" ht="10.199999999999999" customHeight="1" x14ac:dyDescent="0.3">
      <c r="A127" s="35"/>
      <c r="B127" s="36"/>
      <c r="C127" s="36"/>
      <c r="D127" s="36"/>
      <c r="E127" s="36"/>
      <c r="F127" s="36"/>
      <c r="G127" s="36"/>
      <c r="H127" s="36"/>
      <c r="I127" s="37"/>
      <c r="J127" s="37"/>
      <c r="K127" s="37"/>
      <c r="L127" s="34"/>
    </row>
    <row r="128" spans="1:12" ht="25.2" customHeight="1" thickBot="1" x14ac:dyDescent="0.35">
      <c r="A128" s="115" t="s">
        <v>130</v>
      </c>
      <c r="B128" s="38">
        <f>COUNTIF(Athletes!$F$4:$F$452,B126)+COUNTIF(Athletes!$G$4:$G$452,B126)+COUNTIF(Athletes!$H$4:$H$452,B126)</f>
        <v>0</v>
      </c>
      <c r="C128" s="39"/>
      <c r="D128" s="26"/>
      <c r="E128" s="26"/>
      <c r="F128" s="40" t="s">
        <v>129</v>
      </c>
      <c r="G128" s="26"/>
      <c r="H128" s="38">
        <f>COUNTIFS(Athletes!$E$4:$E$452,"Masculin",Athletes!$F$4:$F$452,B126)+COUNTIFS(Athletes!$E$4:$E$452,"Masculin",Athletes!$G$4:$G$452,B126)+COUNTIFS(Athletes!$E$4:$E$452,"Masculin",Athletes!$H$4:$H$452,B126)</f>
        <v>0</v>
      </c>
      <c r="I128" s="26"/>
      <c r="J128" s="26"/>
      <c r="K128" s="26"/>
      <c r="L128" s="34"/>
    </row>
    <row r="129" spans="1:12" ht="13.5" customHeight="1" x14ac:dyDescent="0.3">
      <c r="A129" s="41"/>
      <c r="B129" s="42" t="s">
        <v>68</v>
      </c>
      <c r="C129" s="42"/>
      <c r="D129" s="42" t="s">
        <v>132</v>
      </c>
      <c r="E129" s="42"/>
      <c r="F129" s="42" t="s">
        <v>133</v>
      </c>
      <c r="G129" s="42"/>
      <c r="H129" s="42" t="s">
        <v>69</v>
      </c>
      <c r="I129" s="42"/>
      <c r="J129" s="42" t="s">
        <v>70</v>
      </c>
      <c r="K129" s="43"/>
      <c r="L129" s="34"/>
    </row>
    <row r="130" spans="1:12" ht="15" customHeight="1" thickBot="1" x14ac:dyDescent="0.35">
      <c r="A130" s="35" t="s">
        <v>75</v>
      </c>
      <c r="B130" s="44" t="str">
        <f>IFERROR(VLOOKUP(B126,Equipes,5,0),"")</f>
        <v/>
      </c>
      <c r="C130" s="45"/>
      <c r="D130" s="44" t="str">
        <f>IFERROR(VLOOKUP(B126,Equipes,7,0),"")</f>
        <v/>
      </c>
      <c r="E130" s="45"/>
      <c r="F130" s="44" t="str">
        <f>IFERROR(VLOOKUP(B126,Equipes,9,0),"")</f>
        <v/>
      </c>
      <c r="G130" s="45"/>
      <c r="H130" s="44" t="str">
        <f>IFERROR(VLOOKUP(B126,Equipes,11,0),"")</f>
        <v/>
      </c>
      <c r="I130" s="45"/>
      <c r="J130" s="44" t="str">
        <f>IFERROR(VLOOKUP(B126,Equipes,13,0),"")</f>
        <v/>
      </c>
      <c r="K130" s="26"/>
      <c r="L130" s="34"/>
    </row>
    <row r="131" spans="1:12" ht="10.199999999999999" customHeight="1" thickBot="1" x14ac:dyDescent="0.35">
      <c r="A131" s="35"/>
      <c r="B131" s="36"/>
      <c r="C131" s="36"/>
      <c r="D131" s="36"/>
      <c r="E131" s="36"/>
      <c r="F131" s="36"/>
      <c r="G131" s="36"/>
      <c r="H131" s="36"/>
      <c r="I131" s="37"/>
      <c r="J131" s="37"/>
      <c r="K131" s="37"/>
      <c r="L131" s="34"/>
    </row>
    <row r="132" spans="1:12" ht="19.95" customHeight="1" thickBot="1" x14ac:dyDescent="0.4">
      <c r="A132" s="32" t="s">
        <v>76</v>
      </c>
      <c r="B132" s="114" t="s">
        <v>202</v>
      </c>
      <c r="C132" s="33"/>
      <c r="D132" s="26"/>
      <c r="E132" s="26"/>
      <c r="F132" s="26"/>
      <c r="G132" s="26"/>
      <c r="H132" s="26"/>
      <c r="I132" s="26"/>
      <c r="J132" s="26"/>
      <c r="K132" s="26"/>
      <c r="L132" s="34"/>
    </row>
    <row r="133" spans="1:12" ht="10.199999999999999" customHeight="1" x14ac:dyDescent="0.3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7"/>
      <c r="L133" s="34"/>
    </row>
    <row r="134" spans="1:12" ht="13.5" customHeight="1" x14ac:dyDescent="0.3">
      <c r="A134" s="46" t="s">
        <v>131</v>
      </c>
      <c r="B134" s="26"/>
      <c r="C134" s="26"/>
      <c r="D134" s="26"/>
      <c r="E134" s="26"/>
      <c r="F134" s="26" t="s">
        <v>77</v>
      </c>
      <c r="G134" s="26"/>
      <c r="H134" s="47" t="s">
        <v>78</v>
      </c>
      <c r="I134" s="47"/>
      <c r="J134" s="26" t="s">
        <v>79</v>
      </c>
      <c r="K134" s="26"/>
      <c r="L134" s="48" t="s">
        <v>71</v>
      </c>
    </row>
    <row r="135" spans="1:12" ht="15" customHeight="1" thickBot="1" x14ac:dyDescent="0.35">
      <c r="A135" s="192" t="s">
        <v>206</v>
      </c>
      <c r="B135" s="169"/>
      <c r="C135" s="39"/>
      <c r="D135" s="49" t="str">
        <f ca="1">(IF(A135="Kicksmas",(IF(Informations!$P$2&lt;=Data!$B$83,"Early Bird",IF(Informations!$P$2&lt;=Data!$C$83,"On Time","Last Call"))),IF(A135="Kick's Célébration",(IF(Informations!$P$2&lt;=Data!$B$85,"Early Bird",IF(Informations!$P$2&lt;=Data!$C$85,"On Time",IF(Informations!$P$2&lt;=Data!$D$85,"Late","Last Call")))),IF(A135="Cheer Up 4 Kids",(IF(Informations!$P$2&lt;=Data!$B$86,"Early Bird",IF(Informations!$P$2&lt;=Data!$C$86,"On Time","Last Call"))),IF(A135="CheerCup",(IF(Informations!$P$2&lt;=Data!$B$87,"Early Bird",IF(Informations!$P$2&lt;=Data!$C$87,"On Time","Last Call"))),IF(A135="Graduation Mtl",(IF(Informations!$P$2&lt;=Data!$B$88,"Early Bird",IF(Informations!$P$2&lt;=Data!$C$88,"On Time","Last Call"))),IF(A135="Graduation Qc",(IF(Informations!$P$2&lt;=Data!$B$89,"Early Bird",IF(Informations!$P$2&lt;=Data!$C$89,"On Time","Last Call"))),IF(A135="Championnat des étoiles",(IF(Informations!$P$2&lt;=Data!$B$84,"Early Bird",IF(Informations!$P$2&lt;=Data!$C$84,"On Time","Last Call"))),""))))))))</f>
        <v>Early Bird</v>
      </c>
      <c r="E135" s="26"/>
      <c r="F135" s="50" t="str">
        <f>IFERROR(VLOOKUP(_xlfn.CONCAT(A135,"-",VLOOKUP($B$130,TypeTarif,2,0),"-",'Team Summary'!D135),Prix,2,0),"")</f>
        <v/>
      </c>
      <c r="G135" s="51"/>
      <c r="H135" s="52">
        <f>IF(A135="","",IF(B$128="","",$B$128))</f>
        <v>0</v>
      </c>
      <c r="I135" s="51"/>
      <c r="J135" s="50" t="str">
        <f>IF(A135="","",IF(Informations!N$10="","",IF(Informations!$N$10="Oui",0,25)))</f>
        <v/>
      </c>
      <c r="K135" s="26"/>
      <c r="L135" s="53">
        <f>IFERROR((F135*H135)+J135,0)</f>
        <v>0</v>
      </c>
    </row>
    <row r="136" spans="1:12" ht="10.199999999999999" customHeight="1" thickBot="1" x14ac:dyDescent="0.35">
      <c r="A136" s="35"/>
      <c r="B136" s="36"/>
      <c r="C136" s="36"/>
      <c r="D136" s="36"/>
      <c r="E136" s="36"/>
      <c r="F136" s="36"/>
      <c r="G136" s="36"/>
      <c r="H136" s="36"/>
      <c r="I136" s="37"/>
      <c r="J136" s="37"/>
      <c r="K136" s="37"/>
      <c r="L136" s="34"/>
    </row>
    <row r="137" spans="1:12" ht="19.95" customHeight="1" thickBot="1" x14ac:dyDescent="0.45">
      <c r="A137" s="57"/>
      <c r="B137" s="58"/>
      <c r="C137" s="58"/>
      <c r="D137" s="58"/>
      <c r="E137" s="58"/>
      <c r="F137" s="194" t="str">
        <f>_xlfn.CONCAT(A123," SUBTOTAL ")</f>
        <v xml:space="preserve">TEAM #9 SUBTOTAL </v>
      </c>
      <c r="G137" s="162"/>
      <c r="H137" s="162"/>
      <c r="I137" s="162"/>
      <c r="J137" s="163"/>
      <c r="K137" s="193">
        <f>SUM(L135:L135)</f>
        <v>0</v>
      </c>
      <c r="L137" s="166"/>
    </row>
    <row r="138" spans="1:12" ht="19.95" customHeight="1" thickBot="1" x14ac:dyDescent="0.4">
      <c r="A138" s="195" t="s">
        <v>107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6"/>
    </row>
    <row r="139" spans="1:12" ht="19.95" customHeight="1" thickBot="1" x14ac:dyDescent="0.4">
      <c r="A139" s="32" t="s">
        <v>74</v>
      </c>
      <c r="B139" s="114" t="s">
        <v>97</v>
      </c>
      <c r="C139" s="33"/>
      <c r="D139" s="26"/>
      <c r="E139" s="26"/>
      <c r="F139" s="26"/>
      <c r="G139" s="26"/>
      <c r="H139" s="26"/>
      <c r="I139" s="26"/>
      <c r="J139" s="26"/>
      <c r="K139" s="26"/>
      <c r="L139" s="34"/>
    </row>
    <row r="140" spans="1:12" ht="10.199999999999999" customHeight="1" x14ac:dyDescent="0.3">
      <c r="A140" s="35"/>
      <c r="B140" s="36"/>
      <c r="C140" s="36"/>
      <c r="D140" s="36"/>
      <c r="E140" s="36"/>
      <c r="F140" s="36"/>
      <c r="G140" s="36"/>
      <c r="H140" s="36"/>
      <c r="I140" s="37"/>
      <c r="J140" s="37"/>
      <c r="K140" s="37"/>
      <c r="L140" s="34"/>
    </row>
    <row r="141" spans="1:12" ht="15" customHeight="1" thickBot="1" x14ac:dyDescent="0.35">
      <c r="A141" s="35" t="s">
        <v>113</v>
      </c>
      <c r="B141" s="189">
        <f>VLOOKUP(A138,Informations!$A$21:$B$35,2,0)</f>
        <v>0</v>
      </c>
      <c r="C141" s="190"/>
      <c r="D141" s="190"/>
      <c r="E141" s="190"/>
      <c r="F141" s="190"/>
      <c r="G141" s="190"/>
      <c r="H141" s="190"/>
      <c r="I141" s="190"/>
      <c r="J141" s="190"/>
      <c r="K141" s="191"/>
      <c r="L141" s="34"/>
    </row>
    <row r="142" spans="1:12" ht="10.199999999999999" customHeight="1" x14ac:dyDescent="0.3">
      <c r="A142" s="35"/>
      <c r="B142" s="36"/>
      <c r="C142" s="36"/>
      <c r="D142" s="36"/>
      <c r="E142" s="36"/>
      <c r="F142" s="36"/>
      <c r="G142" s="36"/>
      <c r="H142" s="36"/>
      <c r="I142" s="37"/>
      <c r="J142" s="37"/>
      <c r="K142" s="37"/>
      <c r="L142" s="34"/>
    </row>
    <row r="143" spans="1:12" ht="25.2" customHeight="1" thickBot="1" x14ac:dyDescent="0.35">
      <c r="A143" s="115" t="s">
        <v>130</v>
      </c>
      <c r="B143" s="38">
        <f>COUNTIF(Athletes!$F$4:$F$452,B141)+COUNTIF(Athletes!$G$4:$G$452,B141)+COUNTIF(Athletes!$H$4:$H$452,B141)</f>
        <v>0</v>
      </c>
      <c r="C143" s="39"/>
      <c r="D143" s="26"/>
      <c r="E143" s="26"/>
      <c r="F143" s="40" t="s">
        <v>129</v>
      </c>
      <c r="G143" s="26"/>
      <c r="H143" s="38">
        <f>COUNTIFS(Athletes!$E$4:$E$452,"Masculin",Athletes!$F$4:$F$452,B141)+COUNTIFS(Athletes!$E$4:$E$452,"Masculin",Athletes!$G$4:$G$452,B141)+COUNTIFS(Athletes!$E$4:$E$452,"Masculin",Athletes!$H$4:$H$452,B141)</f>
        <v>0</v>
      </c>
      <c r="I143" s="26"/>
      <c r="J143" s="26"/>
      <c r="K143" s="26"/>
      <c r="L143" s="34"/>
    </row>
    <row r="144" spans="1:12" ht="13.5" customHeight="1" x14ac:dyDescent="0.3">
      <c r="A144" s="41"/>
      <c r="B144" s="42" t="s">
        <v>68</v>
      </c>
      <c r="C144" s="42"/>
      <c r="D144" s="42" t="s">
        <v>132</v>
      </c>
      <c r="E144" s="42"/>
      <c r="F144" s="42" t="s">
        <v>133</v>
      </c>
      <c r="G144" s="42"/>
      <c r="H144" s="42" t="s">
        <v>69</v>
      </c>
      <c r="I144" s="42"/>
      <c r="J144" s="42" t="s">
        <v>70</v>
      </c>
      <c r="K144" s="43"/>
      <c r="L144" s="34"/>
    </row>
    <row r="145" spans="1:12" ht="15" customHeight="1" thickBot="1" x14ac:dyDescent="0.35">
      <c r="A145" s="35" t="s">
        <v>75</v>
      </c>
      <c r="B145" s="44" t="str">
        <f>IFERROR(VLOOKUP(B141,Equipes,5,0),"")</f>
        <v/>
      </c>
      <c r="C145" s="45"/>
      <c r="D145" s="44" t="str">
        <f>IFERROR(VLOOKUP(B141,Equipes,7,0),"")</f>
        <v/>
      </c>
      <c r="E145" s="45"/>
      <c r="F145" s="44" t="str">
        <f>IFERROR(VLOOKUP(B141,Equipes,9,0),"")</f>
        <v/>
      </c>
      <c r="G145" s="45"/>
      <c r="H145" s="44" t="str">
        <f>IFERROR(VLOOKUP(B141,Equipes,11,0),"")</f>
        <v/>
      </c>
      <c r="I145" s="45"/>
      <c r="J145" s="44" t="str">
        <f>IFERROR(VLOOKUP(B141,Equipes,13,0),"")</f>
        <v/>
      </c>
      <c r="K145" s="26"/>
      <c r="L145" s="34"/>
    </row>
    <row r="146" spans="1:12" ht="10.199999999999999" customHeight="1" thickBot="1" x14ac:dyDescent="0.35">
      <c r="A146" s="35"/>
      <c r="B146" s="36"/>
      <c r="C146" s="36"/>
      <c r="D146" s="36"/>
      <c r="E146" s="36"/>
      <c r="F146" s="36"/>
      <c r="G146" s="36"/>
      <c r="H146" s="36"/>
      <c r="I146" s="37"/>
      <c r="J146" s="37"/>
      <c r="K146" s="37"/>
      <c r="L146" s="34"/>
    </row>
    <row r="147" spans="1:12" ht="19.95" customHeight="1" thickBot="1" x14ac:dyDescent="0.4">
      <c r="A147" s="32" t="s">
        <v>76</v>
      </c>
      <c r="B147" s="114" t="s">
        <v>202</v>
      </c>
      <c r="C147" s="33"/>
      <c r="D147" s="26"/>
      <c r="E147" s="26"/>
      <c r="F147" s="26"/>
      <c r="G147" s="26"/>
      <c r="H147" s="26"/>
      <c r="I147" s="26"/>
      <c r="J147" s="26"/>
      <c r="K147" s="26"/>
      <c r="L147" s="34"/>
    </row>
    <row r="148" spans="1:12" ht="10.199999999999999" customHeight="1" x14ac:dyDescent="0.3">
      <c r="A148" s="35"/>
      <c r="B148" s="36"/>
      <c r="C148" s="36"/>
      <c r="D148" s="36"/>
      <c r="E148" s="36"/>
      <c r="F148" s="36"/>
      <c r="G148" s="36"/>
      <c r="H148" s="36"/>
      <c r="I148" s="37"/>
      <c r="J148" s="37"/>
      <c r="K148" s="37"/>
      <c r="L148" s="34"/>
    </row>
    <row r="149" spans="1:12" ht="13.5" customHeight="1" x14ac:dyDescent="0.3">
      <c r="A149" s="46" t="s">
        <v>131</v>
      </c>
      <c r="B149" s="26"/>
      <c r="C149" s="26"/>
      <c r="D149" s="26"/>
      <c r="E149" s="26"/>
      <c r="F149" s="26" t="s">
        <v>77</v>
      </c>
      <c r="G149" s="26"/>
      <c r="H149" s="47" t="s">
        <v>78</v>
      </c>
      <c r="I149" s="47"/>
      <c r="J149" s="26" t="s">
        <v>79</v>
      </c>
      <c r="K149" s="26"/>
      <c r="L149" s="48" t="s">
        <v>71</v>
      </c>
    </row>
    <row r="150" spans="1:12" ht="15" customHeight="1" thickBot="1" x14ac:dyDescent="0.35">
      <c r="A150" s="192" t="s">
        <v>206</v>
      </c>
      <c r="B150" s="169"/>
      <c r="C150" s="39"/>
      <c r="D150" s="49" t="str">
        <f ca="1">(IF(A150="Kicksmas",(IF(Informations!$P$2&lt;=Data!$B$83,"Early Bird",IF(Informations!$P$2&lt;=Data!$C$83,"On Time","Last Call"))),IF(A150="Kick's Célébration",(IF(Informations!$P$2&lt;=Data!$B$85,"Early Bird",IF(Informations!$P$2&lt;=Data!$C$85,"On Time",IF(Informations!$P$2&lt;=Data!$D$85,"Late","Last Call")))),IF(A150="Cheer Up 4 Kids",(IF(Informations!$P$2&lt;=Data!$B$86,"Early Bird",IF(Informations!$P$2&lt;=Data!$C$86,"On Time","Last Call"))),IF(A150="CheerCup",(IF(Informations!$P$2&lt;=Data!$B$87,"Early Bird",IF(Informations!$P$2&lt;=Data!$C$87,"On Time","Last Call"))),IF(A150="Graduation Mtl",(IF(Informations!$P$2&lt;=Data!$B$88,"Early Bird",IF(Informations!$P$2&lt;=Data!$C$88,"On Time","Last Call"))),IF(A150="Graduation Qc",(IF(Informations!$P$2&lt;=Data!$B$89,"Early Bird",IF(Informations!$P$2&lt;=Data!$C$89,"On Time","Last Call"))),IF(A150="Championnat des étoiles",(IF(Informations!$P$2&lt;=Data!$B$84,"Early Bird",IF(Informations!$P$2&lt;=Data!$C$84,"On Time","Last Call"))),""))))))))</f>
        <v>Early Bird</v>
      </c>
      <c r="E150" s="26"/>
      <c r="F150" s="50" t="str">
        <f>IFERROR(VLOOKUP(_xlfn.CONCAT(A150,"-",VLOOKUP($B$145,TypeTarif,2,0),"-",'Team Summary'!D150),Prix,2,0),"")</f>
        <v/>
      </c>
      <c r="G150" s="51"/>
      <c r="H150" s="52">
        <f>IF(A150="","",IF(B$143="","",$B$143))</f>
        <v>0</v>
      </c>
      <c r="I150" s="51"/>
      <c r="J150" s="50" t="str">
        <f>IF(A150="","",IF(Informations!N$10="","",IF(Informations!$N$10="Oui",0,25)))</f>
        <v/>
      </c>
      <c r="K150" s="26"/>
      <c r="L150" s="53">
        <f>IFERROR((F150*H150)+J150,0)</f>
        <v>0</v>
      </c>
    </row>
    <row r="151" spans="1:12" ht="10.199999999999999" customHeight="1" thickBot="1" x14ac:dyDescent="0.35">
      <c r="A151" s="35"/>
      <c r="B151" s="36"/>
      <c r="C151" s="36"/>
      <c r="D151" s="36"/>
      <c r="E151" s="36"/>
      <c r="F151" s="36"/>
      <c r="G151" s="36"/>
      <c r="H151" s="36"/>
      <c r="I151" s="37"/>
      <c r="J151" s="37"/>
      <c r="K151" s="37"/>
      <c r="L151" s="34"/>
    </row>
    <row r="152" spans="1:12" ht="19.95" customHeight="1" thickBot="1" x14ac:dyDescent="0.45">
      <c r="A152" s="57"/>
      <c r="B152" s="58"/>
      <c r="C152" s="58"/>
      <c r="D152" s="58"/>
      <c r="E152" s="58"/>
      <c r="F152" s="194" t="str">
        <f>_xlfn.CONCAT(A138," SUBTOTAL ")</f>
        <v xml:space="preserve">TEAM #10 SUBTOTAL </v>
      </c>
      <c r="G152" s="162"/>
      <c r="H152" s="162"/>
      <c r="I152" s="162"/>
      <c r="J152" s="163"/>
      <c r="K152" s="193">
        <f>SUM(L150:L150)</f>
        <v>0</v>
      </c>
      <c r="L152" s="166"/>
    </row>
    <row r="153" spans="1:12" ht="19.95" customHeight="1" thickBot="1" x14ac:dyDescent="0.4">
      <c r="A153" s="195" t="s">
        <v>108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6"/>
    </row>
    <row r="154" spans="1:12" ht="19.95" customHeight="1" thickBot="1" x14ac:dyDescent="0.4">
      <c r="A154" s="32" t="s">
        <v>74</v>
      </c>
      <c r="B154" s="114" t="s">
        <v>97</v>
      </c>
      <c r="C154" s="33"/>
      <c r="D154" s="26"/>
      <c r="E154" s="26"/>
      <c r="F154" s="26"/>
      <c r="G154" s="26"/>
      <c r="H154" s="26"/>
      <c r="I154" s="26"/>
      <c r="J154" s="26"/>
      <c r="K154" s="26"/>
      <c r="L154" s="34"/>
    </row>
    <row r="155" spans="1:12" ht="10.199999999999999" customHeight="1" x14ac:dyDescent="0.3">
      <c r="A155" s="35"/>
      <c r="B155" s="36"/>
      <c r="C155" s="36"/>
      <c r="D155" s="36"/>
      <c r="E155" s="36"/>
      <c r="F155" s="36"/>
      <c r="G155" s="36"/>
      <c r="H155" s="36"/>
      <c r="I155" s="37"/>
      <c r="J155" s="37"/>
      <c r="K155" s="37"/>
      <c r="L155" s="34"/>
    </row>
    <row r="156" spans="1:12" ht="15" customHeight="1" thickBot="1" x14ac:dyDescent="0.35">
      <c r="A156" s="35" t="s">
        <v>113</v>
      </c>
      <c r="B156" s="189">
        <f>VLOOKUP(A153,Informations!$A$21:$B$35,2,0)</f>
        <v>0</v>
      </c>
      <c r="C156" s="190"/>
      <c r="D156" s="190"/>
      <c r="E156" s="190"/>
      <c r="F156" s="190"/>
      <c r="G156" s="190"/>
      <c r="H156" s="190"/>
      <c r="I156" s="190"/>
      <c r="J156" s="190"/>
      <c r="K156" s="191"/>
      <c r="L156" s="34"/>
    </row>
    <row r="157" spans="1:12" ht="10.199999999999999" customHeight="1" x14ac:dyDescent="0.3">
      <c r="A157" s="35"/>
      <c r="B157" s="36"/>
      <c r="C157" s="36"/>
      <c r="D157" s="36"/>
      <c r="E157" s="36"/>
      <c r="F157" s="36"/>
      <c r="G157" s="36"/>
      <c r="H157" s="36"/>
      <c r="I157" s="37"/>
      <c r="J157" s="37"/>
      <c r="K157" s="37"/>
      <c r="L157" s="34"/>
    </row>
    <row r="158" spans="1:12" ht="25.2" customHeight="1" thickBot="1" x14ac:dyDescent="0.35">
      <c r="A158" s="115" t="s">
        <v>130</v>
      </c>
      <c r="B158" s="38">
        <f>COUNTIF(Athletes!$F$4:$F$452,B156)+COUNTIF(Athletes!$G$4:$G$452,B156)+COUNTIF(Athletes!$H$4:$H$452,B156)</f>
        <v>0</v>
      </c>
      <c r="C158" s="39"/>
      <c r="D158" s="26"/>
      <c r="E158" s="26"/>
      <c r="F158" s="40" t="s">
        <v>129</v>
      </c>
      <c r="G158" s="26"/>
      <c r="H158" s="38">
        <f>COUNTIFS(Athletes!$E$4:$E$452,"Masculin",Athletes!$F$4:$F$452,B156)+COUNTIFS(Athletes!$E$4:$E$452,"Masculin",Athletes!$G$4:$G$452,B156)+COUNTIFS(Athletes!$E$4:$E$452,"Masculin",Athletes!$H$4:$H$452,B156)</f>
        <v>0</v>
      </c>
      <c r="I158" s="26"/>
      <c r="J158" s="26"/>
      <c r="K158" s="26"/>
      <c r="L158" s="34"/>
    </row>
    <row r="159" spans="1:12" ht="13.5" customHeight="1" x14ac:dyDescent="0.3">
      <c r="A159" s="41"/>
      <c r="B159" s="42" t="s">
        <v>68</v>
      </c>
      <c r="C159" s="42"/>
      <c r="D159" s="42" t="s">
        <v>132</v>
      </c>
      <c r="E159" s="42"/>
      <c r="F159" s="42" t="s">
        <v>133</v>
      </c>
      <c r="G159" s="42"/>
      <c r="H159" s="42" t="s">
        <v>69</v>
      </c>
      <c r="I159" s="42"/>
      <c r="J159" s="42" t="s">
        <v>70</v>
      </c>
      <c r="K159" s="43"/>
      <c r="L159" s="34"/>
    </row>
    <row r="160" spans="1:12" ht="15" customHeight="1" thickBot="1" x14ac:dyDescent="0.35">
      <c r="A160" s="35" t="s">
        <v>75</v>
      </c>
      <c r="B160" s="44" t="str">
        <f>IFERROR(VLOOKUP(B156,Equipes,5,0),"")</f>
        <v/>
      </c>
      <c r="C160" s="45"/>
      <c r="D160" s="44" t="str">
        <f>IFERROR(VLOOKUP(B156,Equipes,7,0),"")</f>
        <v/>
      </c>
      <c r="E160" s="45"/>
      <c r="F160" s="44" t="str">
        <f>IFERROR(VLOOKUP(B156,Equipes,9,0),"")</f>
        <v/>
      </c>
      <c r="G160" s="45"/>
      <c r="H160" s="44" t="str">
        <f>IFERROR(VLOOKUP(B156,Equipes,11,0),"")</f>
        <v/>
      </c>
      <c r="I160" s="45"/>
      <c r="J160" s="44" t="str">
        <f>IFERROR(VLOOKUP(B156,Equipes,13,0),"")</f>
        <v/>
      </c>
      <c r="K160" s="26"/>
      <c r="L160" s="34"/>
    </row>
    <row r="161" spans="1:12" ht="10.199999999999999" customHeight="1" thickBot="1" x14ac:dyDescent="0.35">
      <c r="A161" s="35"/>
      <c r="B161" s="36"/>
      <c r="C161" s="36"/>
      <c r="D161" s="36"/>
      <c r="E161" s="36"/>
      <c r="F161" s="36"/>
      <c r="G161" s="36"/>
      <c r="H161" s="36"/>
      <c r="I161" s="37"/>
      <c r="J161" s="37"/>
      <c r="K161" s="37"/>
      <c r="L161" s="34"/>
    </row>
    <row r="162" spans="1:12" ht="19.95" customHeight="1" thickBot="1" x14ac:dyDescent="0.4">
      <c r="A162" s="32" t="s">
        <v>76</v>
      </c>
      <c r="B162" s="114" t="s">
        <v>202</v>
      </c>
      <c r="C162" s="33"/>
      <c r="D162" s="26"/>
      <c r="E162" s="26"/>
      <c r="F162" s="26"/>
      <c r="G162" s="26"/>
      <c r="H162" s="26"/>
      <c r="I162" s="26"/>
      <c r="J162" s="26"/>
      <c r="K162" s="26"/>
      <c r="L162" s="34"/>
    </row>
    <row r="163" spans="1:12" ht="10.199999999999999" customHeight="1" x14ac:dyDescent="0.3">
      <c r="A163" s="35"/>
      <c r="B163" s="36"/>
      <c r="C163" s="36"/>
      <c r="D163" s="36"/>
      <c r="E163" s="36"/>
      <c r="F163" s="36"/>
      <c r="G163" s="36"/>
      <c r="H163" s="36"/>
      <c r="I163" s="37"/>
      <c r="J163" s="37"/>
      <c r="K163" s="37"/>
      <c r="L163" s="34"/>
    </row>
    <row r="164" spans="1:12" ht="13.5" customHeight="1" x14ac:dyDescent="0.3">
      <c r="A164" s="46" t="s">
        <v>131</v>
      </c>
      <c r="B164" s="26"/>
      <c r="C164" s="26"/>
      <c r="D164" s="26"/>
      <c r="E164" s="26"/>
      <c r="F164" s="26" t="s">
        <v>77</v>
      </c>
      <c r="G164" s="26"/>
      <c r="H164" s="47" t="s">
        <v>78</v>
      </c>
      <c r="I164" s="47"/>
      <c r="J164" s="26" t="s">
        <v>79</v>
      </c>
      <c r="K164" s="26"/>
      <c r="L164" s="48" t="s">
        <v>71</v>
      </c>
    </row>
    <row r="165" spans="1:12" ht="15" customHeight="1" thickBot="1" x14ac:dyDescent="0.35">
      <c r="A165" s="192" t="s">
        <v>206</v>
      </c>
      <c r="B165" s="169"/>
      <c r="C165" s="39"/>
      <c r="D165" s="49" t="str">
        <f ca="1">(IF(A165="Kicksmas",(IF(Informations!$P$2&lt;=Data!$B$83,"Early Bird",IF(Informations!$P$2&lt;=Data!$C$83,"On Time","Last Call"))),IF(A165="Kick's Célébration",(IF(Informations!$P$2&lt;=Data!$B$85,"Early Bird",IF(Informations!$P$2&lt;=Data!$C$85,"On Time",IF(Informations!$P$2&lt;=Data!$D$85,"Late","Last Call")))),IF(A165="Cheer Up 4 Kids",(IF(Informations!$P$2&lt;=Data!$B$86,"Early Bird",IF(Informations!$P$2&lt;=Data!$C$86,"On Time","Last Call"))),IF(A165="CheerCup",(IF(Informations!$P$2&lt;=Data!$B$87,"Early Bird",IF(Informations!$P$2&lt;=Data!$C$87,"On Time","Last Call"))),IF(A165="Graduation Mtl",(IF(Informations!$P$2&lt;=Data!$B$88,"Early Bird",IF(Informations!$P$2&lt;=Data!$C$88,"On Time","Last Call"))),IF(A165="Graduation Qc",(IF(Informations!$P$2&lt;=Data!$B$89,"Early Bird",IF(Informations!$P$2&lt;=Data!$C$89,"On Time","Last Call"))),IF(A165="Championnat des étoiles",(IF(Informations!$P$2&lt;=Data!$B$84,"Early Bird",IF(Informations!$P$2&lt;=Data!$C$84,"On Time","Last Call"))),""))))))))</f>
        <v>Early Bird</v>
      </c>
      <c r="E165" s="26"/>
      <c r="F165" s="50" t="str">
        <f>IFERROR(VLOOKUP(_xlfn.CONCAT(A165,"-",VLOOKUP($B$160,TypeTarif,2,0),"-",'Team Summary'!D165),Prix,2,0),"")</f>
        <v/>
      </c>
      <c r="G165" s="51"/>
      <c r="H165" s="52">
        <f>IF(A165="","",IF(B$158="","",$B$158))</f>
        <v>0</v>
      </c>
      <c r="I165" s="51"/>
      <c r="J165" s="50" t="str">
        <f>IF(A165="","",IF(Informations!N$10="","",IF(Informations!$N$10="Oui",0,25)))</f>
        <v/>
      </c>
      <c r="K165" s="26"/>
      <c r="L165" s="53">
        <f>IFERROR((F165*H165)+J165,0)</f>
        <v>0</v>
      </c>
    </row>
    <row r="166" spans="1:12" ht="10.199999999999999" customHeight="1" thickBot="1" x14ac:dyDescent="0.35">
      <c r="A166" s="35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4"/>
    </row>
    <row r="167" spans="1:12" ht="19.95" customHeight="1" thickBot="1" x14ac:dyDescent="0.45">
      <c r="A167" s="57"/>
      <c r="B167" s="58"/>
      <c r="C167" s="58"/>
      <c r="D167" s="58"/>
      <c r="E167" s="58"/>
      <c r="F167" s="194" t="str">
        <f>_xlfn.CONCAT(A153," SUBTOTAL ")</f>
        <v xml:space="preserve">TEAM #11 SUBTOTAL </v>
      </c>
      <c r="G167" s="162"/>
      <c r="H167" s="162"/>
      <c r="I167" s="162"/>
      <c r="J167" s="163"/>
      <c r="K167" s="193">
        <f>SUM(L165:L165)</f>
        <v>0</v>
      </c>
      <c r="L167" s="166"/>
    </row>
    <row r="168" spans="1:12" ht="19.95" customHeight="1" thickBot="1" x14ac:dyDescent="0.4">
      <c r="A168" s="195" t="s">
        <v>109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6"/>
    </row>
    <row r="169" spans="1:12" ht="19.95" customHeight="1" thickBot="1" x14ac:dyDescent="0.4">
      <c r="A169" s="32" t="s">
        <v>74</v>
      </c>
      <c r="B169" s="114" t="s">
        <v>97</v>
      </c>
      <c r="C169" s="33"/>
      <c r="D169" s="26"/>
      <c r="E169" s="26"/>
      <c r="F169" s="26"/>
      <c r="G169" s="26"/>
      <c r="H169" s="26"/>
      <c r="I169" s="26"/>
      <c r="J169" s="26"/>
      <c r="K169" s="26"/>
      <c r="L169" s="34"/>
    </row>
    <row r="170" spans="1:12" ht="10.199999999999999" customHeight="1" x14ac:dyDescent="0.3">
      <c r="A170" s="35"/>
      <c r="B170" s="36"/>
      <c r="C170" s="36"/>
      <c r="D170" s="36"/>
      <c r="E170" s="36"/>
      <c r="F170" s="36"/>
      <c r="G170" s="36"/>
      <c r="H170" s="36"/>
      <c r="I170" s="37"/>
      <c r="J170" s="37"/>
      <c r="K170" s="37"/>
      <c r="L170" s="34"/>
    </row>
    <row r="171" spans="1:12" ht="15" customHeight="1" thickBot="1" x14ac:dyDescent="0.35">
      <c r="A171" s="35" t="s">
        <v>113</v>
      </c>
      <c r="B171" s="189">
        <f>VLOOKUP(A168,Informations!$A$21:$B$35,2,0)</f>
        <v>0</v>
      </c>
      <c r="C171" s="190"/>
      <c r="D171" s="190"/>
      <c r="E171" s="190"/>
      <c r="F171" s="190"/>
      <c r="G171" s="190"/>
      <c r="H171" s="190"/>
      <c r="I171" s="190"/>
      <c r="J171" s="190"/>
      <c r="K171" s="191"/>
      <c r="L171" s="34"/>
    </row>
    <row r="172" spans="1:12" ht="10.199999999999999" customHeight="1" x14ac:dyDescent="0.3">
      <c r="A172" s="35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4"/>
    </row>
    <row r="173" spans="1:12" ht="25.2" customHeight="1" thickBot="1" x14ac:dyDescent="0.35">
      <c r="A173" s="115" t="s">
        <v>130</v>
      </c>
      <c r="B173" s="38">
        <f>COUNTIF(Athletes!$F$4:$F$452,B171)+COUNTIF(Athletes!$G$4:$G$452,B171)+COUNTIF(Athletes!$H$4:$H$452,B171)</f>
        <v>0</v>
      </c>
      <c r="C173" s="39"/>
      <c r="D173" s="26"/>
      <c r="E173" s="26"/>
      <c r="F173" s="40" t="s">
        <v>129</v>
      </c>
      <c r="G173" s="26"/>
      <c r="H173" s="38">
        <f>COUNTIFS(Athletes!$E$4:$E$452,"Masculin",Athletes!$F$4:$F$452,B171)+COUNTIFS(Athletes!$E$4:$E$452,"Masculin",Athletes!$G$4:$G$452,B171)+COUNTIFS(Athletes!$E$4:$E$452,"Masculin",Athletes!$H$4:$H$452,B171)</f>
        <v>0</v>
      </c>
      <c r="I173" s="26"/>
      <c r="J173" s="26"/>
      <c r="K173" s="26"/>
      <c r="L173" s="34"/>
    </row>
    <row r="174" spans="1:12" ht="13.5" customHeight="1" x14ac:dyDescent="0.3">
      <c r="A174" s="41"/>
      <c r="B174" s="42" t="s">
        <v>68</v>
      </c>
      <c r="C174" s="42"/>
      <c r="D174" s="42" t="s">
        <v>132</v>
      </c>
      <c r="E174" s="42"/>
      <c r="F174" s="42" t="s">
        <v>133</v>
      </c>
      <c r="G174" s="42"/>
      <c r="H174" s="42" t="s">
        <v>69</v>
      </c>
      <c r="I174" s="42"/>
      <c r="J174" s="42" t="s">
        <v>70</v>
      </c>
      <c r="K174" s="43"/>
      <c r="L174" s="34"/>
    </row>
    <row r="175" spans="1:12" ht="15" customHeight="1" thickBot="1" x14ac:dyDescent="0.35">
      <c r="A175" s="35" t="s">
        <v>75</v>
      </c>
      <c r="B175" s="44" t="str">
        <f>IFERROR(VLOOKUP(B171,Equipes,5,0),"")</f>
        <v/>
      </c>
      <c r="C175" s="45"/>
      <c r="D175" s="44" t="str">
        <f>IFERROR(VLOOKUP(B171,Equipes,7,0),"")</f>
        <v/>
      </c>
      <c r="E175" s="45"/>
      <c r="F175" s="44" t="str">
        <f>IFERROR(VLOOKUP(B171,Equipes,9,0),"")</f>
        <v/>
      </c>
      <c r="G175" s="45"/>
      <c r="H175" s="44" t="str">
        <f>IFERROR(VLOOKUP(B171,Equipes,11,0),"")</f>
        <v/>
      </c>
      <c r="I175" s="45"/>
      <c r="J175" s="44" t="str">
        <f>IFERROR(VLOOKUP(B171,Equipes,13,0),"")</f>
        <v/>
      </c>
      <c r="K175" s="26"/>
      <c r="L175" s="34"/>
    </row>
    <row r="176" spans="1:12" ht="10.199999999999999" customHeight="1" thickBot="1" x14ac:dyDescent="0.35">
      <c r="A176" s="35"/>
      <c r="B176" s="36"/>
      <c r="C176" s="36"/>
      <c r="D176" s="36"/>
      <c r="E176" s="36"/>
      <c r="F176" s="36"/>
      <c r="G176" s="36"/>
      <c r="H176" s="36"/>
      <c r="I176" s="37"/>
      <c r="J176" s="37"/>
      <c r="K176" s="37"/>
      <c r="L176" s="34"/>
    </row>
    <row r="177" spans="1:12" ht="19.95" customHeight="1" thickBot="1" x14ac:dyDescent="0.4">
      <c r="A177" s="32" t="s">
        <v>76</v>
      </c>
      <c r="B177" s="114" t="s">
        <v>202</v>
      </c>
      <c r="C177" s="33"/>
      <c r="D177" s="26"/>
      <c r="E177" s="26"/>
      <c r="F177" s="26"/>
      <c r="G177" s="26"/>
      <c r="H177" s="26"/>
      <c r="I177" s="26"/>
      <c r="J177" s="26"/>
      <c r="K177" s="26"/>
      <c r="L177" s="34"/>
    </row>
    <row r="178" spans="1:12" ht="10.199999999999999" customHeight="1" x14ac:dyDescent="0.3">
      <c r="A178" s="35"/>
      <c r="B178" s="36"/>
      <c r="C178" s="36"/>
      <c r="D178" s="36"/>
      <c r="E178" s="36"/>
      <c r="F178" s="36"/>
      <c r="G178" s="36"/>
      <c r="H178" s="36"/>
      <c r="I178" s="37"/>
      <c r="J178" s="37"/>
      <c r="K178" s="37"/>
      <c r="L178" s="34"/>
    </row>
    <row r="179" spans="1:12" ht="13.5" customHeight="1" x14ac:dyDescent="0.3">
      <c r="A179" s="46" t="s">
        <v>131</v>
      </c>
      <c r="B179" s="26"/>
      <c r="C179" s="26"/>
      <c r="D179" s="26"/>
      <c r="E179" s="26"/>
      <c r="F179" s="26" t="s">
        <v>77</v>
      </c>
      <c r="G179" s="26"/>
      <c r="H179" s="47" t="s">
        <v>78</v>
      </c>
      <c r="I179" s="47"/>
      <c r="J179" s="26" t="s">
        <v>79</v>
      </c>
      <c r="K179" s="26"/>
      <c r="L179" s="48" t="s">
        <v>71</v>
      </c>
    </row>
    <row r="180" spans="1:12" ht="15" customHeight="1" thickBot="1" x14ac:dyDescent="0.35">
      <c r="A180" s="192" t="s">
        <v>206</v>
      </c>
      <c r="B180" s="169"/>
      <c r="C180" s="39"/>
      <c r="D180" s="49" t="str">
        <f ca="1">(IF(A180="Kicksmas",(IF(Informations!$P$2&lt;=Data!$B$83,"Early Bird",IF(Informations!$P$2&lt;=Data!$C$83,"On Time","Last Call"))),IF(A180="Kick's Célébration",(IF(Informations!$P$2&lt;=Data!$B$85,"Early Bird",IF(Informations!$P$2&lt;=Data!$C$85,"On Time",IF(Informations!$P$2&lt;=Data!$D$85,"Late","Last Call")))),IF(A180="Cheer Up 4 Kids",(IF(Informations!$P$2&lt;=Data!$B$86,"Early Bird",IF(Informations!$P$2&lt;=Data!$C$86,"On Time","Last Call"))),IF(A180="CheerCup",(IF(Informations!$P$2&lt;=Data!$B$87,"Early Bird",IF(Informations!$P$2&lt;=Data!$C$87,"On Time","Last Call"))),IF(A180="Graduation Mtl",(IF(Informations!$P$2&lt;=Data!$B$88,"Early Bird",IF(Informations!$P$2&lt;=Data!$C$88,"On Time","Last Call"))),IF(A180="Graduation Qc",(IF(Informations!$P$2&lt;=Data!$B$89,"Early Bird",IF(Informations!$P$2&lt;=Data!$C$89,"On Time","Last Call"))),IF(A180="Championnat des étoiles",(IF(Informations!$P$2&lt;=Data!$B$84,"Early Bird",IF(Informations!$P$2&lt;=Data!$C$84,"On Time","Last Call"))),""))))))))</f>
        <v>Early Bird</v>
      </c>
      <c r="E180" s="26"/>
      <c r="F180" s="50" t="str">
        <f>IFERROR(VLOOKUP(_xlfn.CONCAT(A180,"-",VLOOKUP($B$175,TypeTarif,2,0),"-",'Team Summary'!D180),Prix,2,0),"")</f>
        <v/>
      </c>
      <c r="G180" s="51"/>
      <c r="H180" s="52">
        <f>IF(A180="","",IF(B$173="","",$B$173))</f>
        <v>0</v>
      </c>
      <c r="I180" s="51"/>
      <c r="J180" s="50" t="str">
        <f>IF(A180="","",IF(Informations!N$10="","",IF(Informations!$N$10="Oui",0,25)))</f>
        <v/>
      </c>
      <c r="K180" s="26"/>
      <c r="L180" s="53">
        <f>IFERROR((F180*H180)+J180,0)</f>
        <v>0</v>
      </c>
    </row>
    <row r="181" spans="1:12" ht="10.199999999999999" customHeight="1" thickBot="1" x14ac:dyDescent="0.35">
      <c r="A181" s="35"/>
      <c r="B181" s="36"/>
      <c r="C181" s="36"/>
      <c r="D181" s="36"/>
      <c r="E181" s="36"/>
      <c r="F181" s="36"/>
      <c r="G181" s="36"/>
      <c r="H181" s="36"/>
      <c r="I181" s="37"/>
      <c r="J181" s="37"/>
      <c r="K181" s="37"/>
      <c r="L181" s="34"/>
    </row>
    <row r="182" spans="1:12" ht="19.95" customHeight="1" thickBot="1" x14ac:dyDescent="0.45">
      <c r="A182" s="57"/>
      <c r="B182" s="58"/>
      <c r="C182" s="58"/>
      <c r="D182" s="58"/>
      <c r="E182" s="58"/>
      <c r="F182" s="194" t="str">
        <f>_xlfn.CONCAT(A168," SUBTOTAL ")</f>
        <v xml:space="preserve">TEAM #12 SUBTOTAL </v>
      </c>
      <c r="G182" s="162"/>
      <c r="H182" s="162"/>
      <c r="I182" s="162"/>
      <c r="J182" s="163"/>
      <c r="K182" s="193">
        <f>SUM(L180:L180)</f>
        <v>0</v>
      </c>
      <c r="L182" s="166"/>
    </row>
    <row r="183" spans="1:12" ht="19.95" customHeight="1" thickBot="1" x14ac:dyDescent="0.4">
      <c r="A183" s="195" t="s">
        <v>110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6"/>
    </row>
    <row r="184" spans="1:12" ht="19.95" customHeight="1" thickBot="1" x14ac:dyDescent="0.4">
      <c r="A184" s="32" t="s">
        <v>74</v>
      </c>
      <c r="B184" s="114" t="s">
        <v>97</v>
      </c>
      <c r="C184" s="33"/>
      <c r="D184" s="26"/>
      <c r="E184" s="26"/>
      <c r="F184" s="26"/>
      <c r="G184" s="26"/>
      <c r="H184" s="26"/>
      <c r="I184" s="26"/>
      <c r="J184" s="26"/>
      <c r="K184" s="26"/>
      <c r="L184" s="34"/>
    </row>
    <row r="185" spans="1:12" ht="10.199999999999999" customHeight="1" x14ac:dyDescent="0.3">
      <c r="A185" s="35"/>
      <c r="B185" s="36"/>
      <c r="C185" s="36"/>
      <c r="D185" s="36"/>
      <c r="E185" s="36"/>
      <c r="F185" s="36"/>
      <c r="G185" s="36"/>
      <c r="H185" s="36"/>
      <c r="I185" s="37"/>
      <c r="J185" s="37"/>
      <c r="K185" s="37"/>
      <c r="L185" s="34"/>
    </row>
    <row r="186" spans="1:12" ht="15" customHeight="1" thickBot="1" x14ac:dyDescent="0.35">
      <c r="A186" s="35" t="s">
        <v>113</v>
      </c>
      <c r="B186" s="189">
        <f>VLOOKUP(A183,Informations!$A$21:$B$35,2,0)</f>
        <v>0</v>
      </c>
      <c r="C186" s="190"/>
      <c r="D186" s="190"/>
      <c r="E186" s="190"/>
      <c r="F186" s="190"/>
      <c r="G186" s="190"/>
      <c r="H186" s="190"/>
      <c r="I186" s="190"/>
      <c r="J186" s="190"/>
      <c r="K186" s="191"/>
      <c r="L186" s="34"/>
    </row>
    <row r="187" spans="1:12" ht="10.199999999999999" customHeight="1" x14ac:dyDescent="0.3">
      <c r="A187" s="35"/>
      <c r="B187" s="36"/>
      <c r="C187" s="36"/>
      <c r="D187" s="36"/>
      <c r="E187" s="36"/>
      <c r="F187" s="36"/>
      <c r="G187" s="36"/>
      <c r="H187" s="36"/>
      <c r="I187" s="37"/>
      <c r="J187" s="37"/>
      <c r="K187" s="37"/>
      <c r="L187" s="34"/>
    </row>
    <row r="188" spans="1:12" ht="25.2" customHeight="1" thickBot="1" x14ac:dyDescent="0.35">
      <c r="A188" s="115" t="s">
        <v>130</v>
      </c>
      <c r="B188" s="38">
        <f>COUNTIF(Athletes!$F$4:$F$452,B186)+COUNTIF(Athletes!$G$4:$G$452,B186)+COUNTIF(Athletes!$H$4:$H$452,B186)</f>
        <v>0</v>
      </c>
      <c r="C188" s="39"/>
      <c r="D188" s="26"/>
      <c r="E188" s="26"/>
      <c r="F188" s="40" t="s">
        <v>129</v>
      </c>
      <c r="G188" s="26"/>
      <c r="H188" s="38">
        <f>COUNTIFS(Athletes!$E$4:$E$452,"Masculin",Athletes!$F$4:$F$452,B186)+COUNTIFS(Athletes!$E$4:$E$452,"Masculin",Athletes!$G$4:$G$452,B186)+COUNTIFS(Athletes!$E$4:$E$452,"Masculin",Athletes!$H$4:$H$452,B186)</f>
        <v>0</v>
      </c>
      <c r="I188" s="26"/>
      <c r="J188" s="26"/>
      <c r="K188" s="26"/>
      <c r="L188" s="34"/>
    </row>
    <row r="189" spans="1:12" ht="13.5" customHeight="1" x14ac:dyDescent="0.3">
      <c r="A189" s="41"/>
      <c r="B189" s="42" t="s">
        <v>68</v>
      </c>
      <c r="C189" s="42"/>
      <c r="D189" s="42" t="s">
        <v>132</v>
      </c>
      <c r="E189" s="42"/>
      <c r="F189" s="42" t="s">
        <v>133</v>
      </c>
      <c r="G189" s="42"/>
      <c r="H189" s="42" t="s">
        <v>69</v>
      </c>
      <c r="I189" s="42"/>
      <c r="J189" s="42" t="s">
        <v>70</v>
      </c>
      <c r="K189" s="43"/>
      <c r="L189" s="34"/>
    </row>
    <row r="190" spans="1:12" ht="15" customHeight="1" thickBot="1" x14ac:dyDescent="0.35">
      <c r="A190" s="35" t="s">
        <v>75</v>
      </c>
      <c r="B190" s="44" t="str">
        <f>IFERROR(VLOOKUP(B186,Equipes,5,0),"")</f>
        <v/>
      </c>
      <c r="C190" s="45"/>
      <c r="D190" s="44" t="str">
        <f>IFERROR(VLOOKUP(B186,Equipes,7,0),"")</f>
        <v/>
      </c>
      <c r="E190" s="45"/>
      <c r="F190" s="44" t="str">
        <f>IFERROR(VLOOKUP(B186,Equipes,9,0),"")</f>
        <v/>
      </c>
      <c r="G190" s="45"/>
      <c r="H190" s="44" t="str">
        <f>IFERROR(VLOOKUP(B186,Equipes,11,0),"")</f>
        <v/>
      </c>
      <c r="I190" s="45"/>
      <c r="J190" s="44" t="str">
        <f>IFERROR(VLOOKUP(B186,Equipes,13,0),"")</f>
        <v/>
      </c>
      <c r="K190" s="26"/>
      <c r="L190" s="34"/>
    </row>
    <row r="191" spans="1:12" ht="10.199999999999999" customHeight="1" thickBot="1" x14ac:dyDescent="0.35">
      <c r="A191" s="35"/>
      <c r="B191" s="36"/>
      <c r="C191" s="36"/>
      <c r="D191" s="36"/>
      <c r="E191" s="36"/>
      <c r="F191" s="36"/>
      <c r="G191" s="36"/>
      <c r="H191" s="36"/>
      <c r="I191" s="37"/>
      <c r="J191" s="37"/>
      <c r="K191" s="37"/>
      <c r="L191" s="34"/>
    </row>
    <row r="192" spans="1:12" ht="19.95" customHeight="1" thickBot="1" x14ac:dyDescent="0.4">
      <c r="A192" s="32" t="s">
        <v>76</v>
      </c>
      <c r="B192" s="114" t="s">
        <v>202</v>
      </c>
      <c r="C192" s="33"/>
      <c r="D192" s="26"/>
      <c r="E192" s="26"/>
      <c r="F192" s="26"/>
      <c r="G192" s="26"/>
      <c r="H192" s="26"/>
      <c r="I192" s="26"/>
      <c r="J192" s="26"/>
      <c r="K192" s="26"/>
      <c r="L192" s="34"/>
    </row>
    <row r="193" spans="1:12" ht="10.199999999999999" customHeight="1" x14ac:dyDescent="0.3">
      <c r="A193" s="35"/>
      <c r="B193" s="36"/>
      <c r="C193" s="36"/>
      <c r="D193" s="36"/>
      <c r="E193" s="36"/>
      <c r="F193" s="36"/>
      <c r="G193" s="36"/>
      <c r="H193" s="36"/>
      <c r="I193" s="37"/>
      <c r="J193" s="37"/>
      <c r="K193" s="37"/>
      <c r="L193" s="34"/>
    </row>
    <row r="194" spans="1:12" ht="13.5" customHeight="1" x14ac:dyDescent="0.3">
      <c r="A194" s="46" t="s">
        <v>131</v>
      </c>
      <c r="B194" s="26"/>
      <c r="C194" s="26"/>
      <c r="D194" s="26"/>
      <c r="E194" s="26"/>
      <c r="F194" s="26" t="s">
        <v>77</v>
      </c>
      <c r="G194" s="26"/>
      <c r="H194" s="47" t="s">
        <v>78</v>
      </c>
      <c r="I194" s="47"/>
      <c r="J194" s="26" t="s">
        <v>79</v>
      </c>
      <c r="K194" s="26"/>
      <c r="L194" s="48" t="s">
        <v>71</v>
      </c>
    </row>
    <row r="195" spans="1:12" ht="15" customHeight="1" thickBot="1" x14ac:dyDescent="0.35">
      <c r="A195" s="192" t="s">
        <v>206</v>
      </c>
      <c r="B195" s="169"/>
      <c r="C195" s="39"/>
      <c r="D195" s="49" t="str">
        <f ca="1">(IF(A195="Kicksmas",(IF(Informations!$P$2&lt;=Data!$B$83,"Early Bird",IF(Informations!$P$2&lt;=Data!$C$83,"On Time","Last Call"))),IF(A195="Kick's Célébration",(IF(Informations!$P$2&lt;=Data!$B$85,"Early Bird",IF(Informations!$P$2&lt;=Data!$C$85,"On Time",IF(Informations!$P$2&lt;=Data!$D$85,"Late","Last Call")))),IF(A195="Cheer Up 4 Kids",(IF(Informations!$P$2&lt;=Data!$B$86,"Early Bird",IF(Informations!$P$2&lt;=Data!$C$86,"On Time","Last Call"))),IF(A195="CheerCup",(IF(Informations!$P$2&lt;=Data!$B$87,"Early Bird",IF(Informations!$P$2&lt;=Data!$C$87,"On Time","Last Call"))),IF(A195="Graduation Mtl",(IF(Informations!$P$2&lt;=Data!$B$88,"Early Bird",IF(Informations!$P$2&lt;=Data!$C$88,"On Time","Last Call"))),IF(A195="Graduation Qc",(IF(Informations!$P$2&lt;=Data!$B$89,"Early Bird",IF(Informations!$P$2&lt;=Data!$C$89,"On Time","Last Call"))),IF(A195="Championnat des étoiles",(IF(Informations!$P$2&lt;=Data!$B$84,"Early Bird",IF(Informations!$P$2&lt;=Data!$C$84,"On Time","Last Call"))),""))))))))</f>
        <v>Early Bird</v>
      </c>
      <c r="E195" s="26"/>
      <c r="F195" s="50" t="str">
        <f>IFERROR(VLOOKUP(_xlfn.CONCAT(A195,"-",VLOOKUP($B$190,TypeTarif,2,0),"-",'Team Summary'!D195),Prix,2,0),"")</f>
        <v/>
      </c>
      <c r="G195" s="51"/>
      <c r="H195" s="52">
        <f>IF(A195="","",IF(B$188="","",$B$188))</f>
        <v>0</v>
      </c>
      <c r="I195" s="51"/>
      <c r="J195" s="50" t="str">
        <f>IF(A195="","",IF(Informations!N$10="","",IF(Informations!$N$10="Oui",0,25)))</f>
        <v/>
      </c>
      <c r="K195" s="26"/>
      <c r="L195" s="53">
        <f>IFERROR((F195*H195)+J195,0)</f>
        <v>0</v>
      </c>
    </row>
    <row r="196" spans="1:12" ht="10.199999999999999" customHeight="1" thickBot="1" x14ac:dyDescent="0.35">
      <c r="A196" s="35"/>
      <c r="B196" s="36"/>
      <c r="C196" s="36"/>
      <c r="D196" s="36"/>
      <c r="E196" s="36"/>
      <c r="F196" s="36"/>
      <c r="G196" s="36"/>
      <c r="H196" s="36"/>
      <c r="I196" s="37"/>
      <c r="J196" s="37"/>
      <c r="K196" s="37"/>
      <c r="L196" s="34"/>
    </row>
    <row r="197" spans="1:12" ht="19.95" customHeight="1" thickBot="1" x14ac:dyDescent="0.45">
      <c r="A197" s="57"/>
      <c r="B197" s="58"/>
      <c r="C197" s="58"/>
      <c r="D197" s="58"/>
      <c r="E197" s="58"/>
      <c r="F197" s="194" t="str">
        <f>_xlfn.CONCAT(A183," SUBTOTAL ")</f>
        <v xml:space="preserve">TEAM #13 SUBTOTAL </v>
      </c>
      <c r="G197" s="162"/>
      <c r="H197" s="162"/>
      <c r="I197" s="162"/>
      <c r="J197" s="163"/>
      <c r="K197" s="193">
        <f>SUM(L195:L195)</f>
        <v>0</v>
      </c>
      <c r="L197" s="166"/>
    </row>
    <row r="198" spans="1:12" ht="19.95" customHeight="1" thickBot="1" x14ac:dyDescent="0.4">
      <c r="A198" s="195" t="s">
        <v>111</v>
      </c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6"/>
    </row>
    <row r="199" spans="1:12" ht="19.95" customHeight="1" thickBot="1" x14ac:dyDescent="0.4">
      <c r="A199" s="32" t="s">
        <v>74</v>
      </c>
      <c r="B199" s="114" t="s">
        <v>97</v>
      </c>
      <c r="C199" s="33"/>
      <c r="D199" s="26"/>
      <c r="E199" s="26"/>
      <c r="F199" s="26"/>
      <c r="G199" s="26"/>
      <c r="H199" s="26"/>
      <c r="I199" s="26"/>
      <c r="J199" s="26"/>
      <c r="K199" s="26"/>
      <c r="L199" s="34"/>
    </row>
    <row r="200" spans="1:12" ht="10.199999999999999" customHeight="1" x14ac:dyDescent="0.3">
      <c r="A200" s="35"/>
      <c r="B200" s="36"/>
      <c r="C200" s="36"/>
      <c r="D200" s="36"/>
      <c r="E200" s="36"/>
      <c r="F200" s="36"/>
      <c r="G200" s="36"/>
      <c r="H200" s="36"/>
      <c r="I200" s="37"/>
      <c r="J200" s="37"/>
      <c r="K200" s="37"/>
      <c r="L200" s="34"/>
    </row>
    <row r="201" spans="1:12" ht="15" customHeight="1" thickBot="1" x14ac:dyDescent="0.35">
      <c r="A201" s="35" t="s">
        <v>113</v>
      </c>
      <c r="B201" s="189">
        <f>VLOOKUP(A198,Informations!$A$21:$B$35,2,0)</f>
        <v>0</v>
      </c>
      <c r="C201" s="190"/>
      <c r="D201" s="190"/>
      <c r="E201" s="190"/>
      <c r="F201" s="190"/>
      <c r="G201" s="190"/>
      <c r="H201" s="190"/>
      <c r="I201" s="190"/>
      <c r="J201" s="190"/>
      <c r="K201" s="191"/>
      <c r="L201" s="34"/>
    </row>
    <row r="202" spans="1:12" ht="10.199999999999999" customHeight="1" x14ac:dyDescent="0.3">
      <c r="A202" s="35"/>
      <c r="B202" s="36"/>
      <c r="C202" s="36"/>
      <c r="D202" s="36"/>
      <c r="E202" s="36"/>
      <c r="F202" s="36"/>
      <c r="G202" s="36"/>
      <c r="H202" s="36"/>
      <c r="I202" s="37"/>
      <c r="J202" s="37"/>
      <c r="K202" s="37"/>
      <c r="L202" s="34"/>
    </row>
    <row r="203" spans="1:12" ht="25.2" customHeight="1" thickBot="1" x14ac:dyDescent="0.35">
      <c r="A203" s="115" t="s">
        <v>130</v>
      </c>
      <c r="B203" s="38">
        <f>COUNTIF(Athletes!$F$4:$F$452,B201)+COUNTIF(Athletes!$G$4:$G$452,B201)+COUNTIF(Athletes!$H$4:$H$452,B201)</f>
        <v>0</v>
      </c>
      <c r="C203" s="39"/>
      <c r="D203" s="26"/>
      <c r="E203" s="26"/>
      <c r="F203" s="40" t="s">
        <v>129</v>
      </c>
      <c r="G203" s="26"/>
      <c r="H203" s="38">
        <f>COUNTIFS(Athletes!$E$4:$E$452,"Masculin",Athletes!$F$4:$F$452,B201)+COUNTIFS(Athletes!$E$4:$E$452,"Masculin",Athletes!$G$4:$G$452,B201)+COUNTIFS(Athletes!$E$4:$E$452,"Masculin",Athletes!$H$4:$H$452,B201)</f>
        <v>0</v>
      </c>
      <c r="I203" s="26"/>
      <c r="J203" s="26"/>
      <c r="K203" s="26"/>
      <c r="L203" s="34"/>
    </row>
    <row r="204" spans="1:12" ht="13.5" customHeight="1" x14ac:dyDescent="0.3">
      <c r="A204" s="41"/>
      <c r="B204" s="42" t="s">
        <v>68</v>
      </c>
      <c r="C204" s="42"/>
      <c r="D204" s="42" t="s">
        <v>132</v>
      </c>
      <c r="E204" s="42"/>
      <c r="F204" s="42" t="s">
        <v>133</v>
      </c>
      <c r="G204" s="42"/>
      <c r="H204" s="42" t="s">
        <v>69</v>
      </c>
      <c r="I204" s="42"/>
      <c r="J204" s="42" t="s">
        <v>70</v>
      </c>
      <c r="K204" s="43"/>
      <c r="L204" s="34"/>
    </row>
    <row r="205" spans="1:12" ht="15" customHeight="1" thickBot="1" x14ac:dyDescent="0.35">
      <c r="A205" s="35" t="s">
        <v>75</v>
      </c>
      <c r="B205" s="44" t="str">
        <f>IFERROR(VLOOKUP(B201,Equipes,5,0),"")</f>
        <v/>
      </c>
      <c r="C205" s="45"/>
      <c r="D205" s="44" t="str">
        <f>IFERROR(VLOOKUP(B201,Equipes,7,0),"")</f>
        <v/>
      </c>
      <c r="E205" s="45"/>
      <c r="F205" s="44" t="str">
        <f>IFERROR(VLOOKUP(B201,Equipes,9,0),"")</f>
        <v/>
      </c>
      <c r="G205" s="45"/>
      <c r="H205" s="44" t="str">
        <f>IFERROR(VLOOKUP(B201,Equipes,11,0),"")</f>
        <v/>
      </c>
      <c r="I205" s="45"/>
      <c r="J205" s="44" t="str">
        <f>IFERROR(VLOOKUP(B201,Equipes,13,0),"")</f>
        <v/>
      </c>
      <c r="K205" s="26"/>
      <c r="L205" s="34"/>
    </row>
    <row r="206" spans="1:12" ht="10.199999999999999" customHeight="1" thickBot="1" x14ac:dyDescent="0.35">
      <c r="A206" s="35"/>
      <c r="B206" s="36"/>
      <c r="C206" s="36"/>
      <c r="D206" s="36"/>
      <c r="E206" s="36"/>
      <c r="F206" s="36"/>
      <c r="G206" s="36"/>
      <c r="H206" s="36"/>
      <c r="I206" s="37"/>
      <c r="J206" s="37"/>
      <c r="K206" s="37"/>
      <c r="L206" s="34"/>
    </row>
    <row r="207" spans="1:12" ht="19.95" customHeight="1" thickBot="1" x14ac:dyDescent="0.4">
      <c r="A207" s="32" t="s">
        <v>76</v>
      </c>
      <c r="B207" s="114" t="s">
        <v>202</v>
      </c>
      <c r="C207" s="33"/>
      <c r="D207" s="26"/>
      <c r="E207" s="26"/>
      <c r="F207" s="26"/>
      <c r="G207" s="26"/>
      <c r="H207" s="26"/>
      <c r="I207" s="26"/>
      <c r="J207" s="26"/>
      <c r="K207" s="26"/>
      <c r="L207" s="34"/>
    </row>
    <row r="208" spans="1:12" ht="10.199999999999999" customHeight="1" x14ac:dyDescent="0.3">
      <c r="A208" s="35"/>
      <c r="B208" s="36"/>
      <c r="C208" s="36"/>
      <c r="D208" s="36"/>
      <c r="E208" s="36"/>
      <c r="F208" s="36"/>
      <c r="G208" s="36"/>
      <c r="H208" s="36"/>
      <c r="I208" s="37"/>
      <c r="J208" s="37"/>
      <c r="K208" s="37"/>
      <c r="L208" s="34"/>
    </row>
    <row r="209" spans="1:12" ht="13.5" customHeight="1" x14ac:dyDescent="0.3">
      <c r="A209" s="46" t="s">
        <v>131</v>
      </c>
      <c r="B209" s="26"/>
      <c r="C209" s="26"/>
      <c r="D209" s="26"/>
      <c r="E209" s="26"/>
      <c r="F209" s="26" t="s">
        <v>77</v>
      </c>
      <c r="G209" s="26"/>
      <c r="H209" s="47" t="s">
        <v>78</v>
      </c>
      <c r="I209" s="47"/>
      <c r="J209" s="26" t="s">
        <v>79</v>
      </c>
      <c r="K209" s="26"/>
      <c r="L209" s="48" t="s">
        <v>71</v>
      </c>
    </row>
    <row r="210" spans="1:12" ht="15" customHeight="1" thickBot="1" x14ac:dyDescent="0.35">
      <c r="A210" s="192" t="s">
        <v>206</v>
      </c>
      <c r="B210" s="169"/>
      <c r="C210" s="39"/>
      <c r="D210" s="49" t="str">
        <f ca="1">(IF(A210="Kicksmas",(IF(Informations!$P$2&lt;=Data!$B$83,"Early Bird",IF(Informations!$P$2&lt;=Data!$C$83,"On Time","Last Call"))),IF(A210="Kick's Célébration",(IF(Informations!$P$2&lt;=Data!$B$85,"Early Bird",IF(Informations!$P$2&lt;=Data!$C$85,"On Time",IF(Informations!$P$2&lt;=Data!$D$85,"Late","Last Call")))),IF(A210="Cheer Up 4 Kids",(IF(Informations!$P$2&lt;=Data!$B$86,"Early Bird",IF(Informations!$P$2&lt;=Data!$C$86,"On Time","Last Call"))),IF(A210="CheerCup",(IF(Informations!$P$2&lt;=Data!$B$87,"Early Bird",IF(Informations!$P$2&lt;=Data!$C$87,"On Time","Last Call"))),IF(A210="Graduation Mtl",(IF(Informations!$P$2&lt;=Data!$B$88,"Early Bird",IF(Informations!$P$2&lt;=Data!$C$88,"On Time","Last Call"))),IF(A210="Graduation Qc",(IF(Informations!$P$2&lt;=Data!$B$89,"Early Bird",IF(Informations!$P$2&lt;=Data!$C$89,"On Time","Last Call"))),IF(A210="Championnat des étoiles",(IF(Informations!$P$2&lt;=Data!$B$84,"Early Bird",IF(Informations!$P$2&lt;=Data!$C$84,"On Time","Last Call"))),""))))))))</f>
        <v>Early Bird</v>
      </c>
      <c r="E210" s="26"/>
      <c r="F210" s="50" t="str">
        <f>IFERROR(VLOOKUP(_xlfn.CONCAT(A210,"-",VLOOKUP($B$205,TypeTarif,2,0),"-",'Team Summary'!D210),Prix,2,0),"")</f>
        <v/>
      </c>
      <c r="G210" s="51"/>
      <c r="H210" s="52">
        <f>IF(A210="","",IF(B$203="","",$B$203))</f>
        <v>0</v>
      </c>
      <c r="I210" s="51"/>
      <c r="J210" s="50" t="str">
        <f>IF(A210="","",IF(Informations!N$10="","",IF(Informations!$N$10="Oui",0,25)))</f>
        <v/>
      </c>
      <c r="K210" s="26"/>
      <c r="L210" s="53">
        <f>IFERROR((F210*H210)+J210,0)</f>
        <v>0</v>
      </c>
    </row>
    <row r="211" spans="1:12" ht="10.199999999999999" customHeight="1" thickBot="1" x14ac:dyDescent="0.35">
      <c r="A211" s="35"/>
      <c r="B211" s="36"/>
      <c r="C211" s="36"/>
      <c r="D211" s="36"/>
      <c r="E211" s="36"/>
      <c r="F211" s="36"/>
      <c r="G211" s="36"/>
      <c r="H211" s="36"/>
      <c r="I211" s="37"/>
      <c r="J211" s="37"/>
      <c r="K211" s="37"/>
      <c r="L211" s="34"/>
    </row>
    <row r="212" spans="1:12" ht="19.95" customHeight="1" thickBot="1" x14ac:dyDescent="0.45">
      <c r="A212" s="57"/>
      <c r="B212" s="58"/>
      <c r="C212" s="58"/>
      <c r="D212" s="58"/>
      <c r="E212" s="58"/>
      <c r="F212" s="194" t="str">
        <f>_xlfn.CONCAT(A198," SUBTOTAL ")</f>
        <v xml:space="preserve">TEAM #14 SUBTOTAL </v>
      </c>
      <c r="G212" s="162"/>
      <c r="H212" s="162"/>
      <c r="I212" s="162"/>
      <c r="J212" s="163"/>
      <c r="K212" s="193">
        <f>SUM(L210:L210)</f>
        <v>0</v>
      </c>
      <c r="L212" s="166"/>
    </row>
    <row r="213" spans="1:12" ht="19.95" customHeight="1" thickBot="1" x14ac:dyDescent="0.4">
      <c r="A213" s="195" t="s">
        <v>112</v>
      </c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6"/>
    </row>
    <row r="214" spans="1:12" ht="19.95" customHeight="1" thickBot="1" x14ac:dyDescent="0.4">
      <c r="A214" s="32" t="s">
        <v>74</v>
      </c>
      <c r="B214" s="114" t="s">
        <v>97</v>
      </c>
      <c r="C214" s="33"/>
      <c r="D214" s="26"/>
      <c r="E214" s="26"/>
      <c r="F214" s="26"/>
      <c r="G214" s="26"/>
      <c r="H214" s="26"/>
      <c r="I214" s="26"/>
      <c r="J214" s="26"/>
      <c r="K214" s="26"/>
      <c r="L214" s="34"/>
    </row>
    <row r="215" spans="1:12" ht="10.199999999999999" customHeight="1" x14ac:dyDescent="0.3">
      <c r="A215" s="35"/>
      <c r="B215" s="36"/>
      <c r="C215" s="36"/>
      <c r="D215" s="36"/>
      <c r="E215" s="36"/>
      <c r="F215" s="36"/>
      <c r="G215" s="36"/>
      <c r="H215" s="36"/>
      <c r="I215" s="37"/>
      <c r="J215" s="37"/>
      <c r="K215" s="37"/>
      <c r="L215" s="34"/>
    </row>
    <row r="216" spans="1:12" ht="15" customHeight="1" thickBot="1" x14ac:dyDescent="0.35">
      <c r="A216" s="35" t="s">
        <v>113</v>
      </c>
      <c r="B216" s="189">
        <f>VLOOKUP(A213,Informations!$A$21:$B$35,2,0)</f>
        <v>0</v>
      </c>
      <c r="C216" s="190"/>
      <c r="D216" s="190"/>
      <c r="E216" s="190"/>
      <c r="F216" s="190"/>
      <c r="G216" s="190"/>
      <c r="H216" s="190"/>
      <c r="I216" s="190"/>
      <c r="J216" s="190"/>
      <c r="K216" s="191"/>
      <c r="L216" s="34"/>
    </row>
    <row r="217" spans="1:12" ht="10.199999999999999" customHeight="1" x14ac:dyDescent="0.3">
      <c r="A217" s="35"/>
      <c r="B217" s="36"/>
      <c r="C217" s="36"/>
      <c r="D217" s="36"/>
      <c r="E217" s="36"/>
      <c r="F217" s="36"/>
      <c r="G217" s="36"/>
      <c r="H217" s="36"/>
      <c r="I217" s="37"/>
      <c r="J217" s="37"/>
      <c r="K217" s="37"/>
      <c r="L217" s="34"/>
    </row>
    <row r="218" spans="1:12" ht="25.2" customHeight="1" thickBot="1" x14ac:dyDescent="0.35">
      <c r="A218" s="115" t="s">
        <v>130</v>
      </c>
      <c r="B218" s="38">
        <f>COUNTIF(Athletes!$F$4:$F$452,B216)+COUNTIF(Athletes!$G$4:$G$452,B216)+COUNTIF(Athletes!$H$4:$H$452,B216)</f>
        <v>0</v>
      </c>
      <c r="C218" s="39"/>
      <c r="D218" s="26"/>
      <c r="E218" s="26"/>
      <c r="F218" s="40" t="s">
        <v>129</v>
      </c>
      <c r="G218" s="26"/>
      <c r="H218" s="38">
        <f>COUNTIFS(Athletes!$E$4:$E$452,"Masculin",Athletes!$F$4:$F$452,B216)+COUNTIFS(Athletes!$E$4:$E$452,"Masculin",Athletes!$G$4:$G$452,B216)+COUNTIFS(Athletes!$E$4:$E$452,"Masculin",Athletes!$H$4:$H$452,B216)</f>
        <v>0</v>
      </c>
      <c r="I218" s="26"/>
      <c r="J218" s="26"/>
      <c r="K218" s="26"/>
      <c r="L218" s="34"/>
    </row>
    <row r="219" spans="1:12" ht="13.5" customHeight="1" x14ac:dyDescent="0.3">
      <c r="A219" s="41"/>
      <c r="B219" s="42" t="s">
        <v>68</v>
      </c>
      <c r="C219" s="42"/>
      <c r="D219" s="42" t="s">
        <v>132</v>
      </c>
      <c r="E219" s="42"/>
      <c r="F219" s="42" t="s">
        <v>133</v>
      </c>
      <c r="G219" s="42"/>
      <c r="H219" s="42" t="s">
        <v>69</v>
      </c>
      <c r="I219" s="42"/>
      <c r="J219" s="42" t="s">
        <v>70</v>
      </c>
      <c r="K219" s="43"/>
      <c r="L219" s="34"/>
    </row>
    <row r="220" spans="1:12" ht="15" customHeight="1" thickBot="1" x14ac:dyDescent="0.35">
      <c r="A220" s="35" t="s">
        <v>75</v>
      </c>
      <c r="B220" s="44" t="str">
        <f>IFERROR(VLOOKUP(B216,Equipes,5,0),"")</f>
        <v/>
      </c>
      <c r="C220" s="45"/>
      <c r="D220" s="44" t="str">
        <f>IFERROR(VLOOKUP(B216,Equipes,7,0),"")</f>
        <v/>
      </c>
      <c r="E220" s="45"/>
      <c r="F220" s="44" t="str">
        <f>IFERROR(VLOOKUP(B216,Equipes,9,0),"")</f>
        <v/>
      </c>
      <c r="G220" s="45"/>
      <c r="H220" s="44" t="str">
        <f>IFERROR(VLOOKUP(B216,Equipes,11,0),"")</f>
        <v/>
      </c>
      <c r="I220" s="45"/>
      <c r="J220" s="44" t="str">
        <f>IFERROR(VLOOKUP(B216,Equipes,13,0),"")</f>
        <v/>
      </c>
      <c r="K220" s="26"/>
      <c r="L220" s="34"/>
    </row>
    <row r="221" spans="1:12" ht="10.199999999999999" customHeight="1" thickBot="1" x14ac:dyDescent="0.35">
      <c r="A221" s="35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4"/>
    </row>
    <row r="222" spans="1:12" ht="19.95" customHeight="1" thickBot="1" x14ac:dyDescent="0.4">
      <c r="A222" s="32" t="s">
        <v>76</v>
      </c>
      <c r="B222" s="114" t="s">
        <v>202</v>
      </c>
      <c r="C222" s="33"/>
      <c r="D222" s="26"/>
      <c r="E222" s="26"/>
      <c r="F222" s="26"/>
      <c r="G222" s="26"/>
      <c r="H222" s="26"/>
      <c r="I222" s="26"/>
      <c r="J222" s="26"/>
      <c r="K222" s="26"/>
      <c r="L222" s="34"/>
    </row>
    <row r="223" spans="1:12" ht="10.199999999999999" customHeight="1" x14ac:dyDescent="0.3">
      <c r="A223" s="35"/>
      <c r="B223" s="36"/>
      <c r="C223" s="36"/>
      <c r="D223" s="36"/>
      <c r="E223" s="36"/>
      <c r="F223" s="36"/>
      <c r="G223" s="36"/>
      <c r="H223" s="36"/>
      <c r="I223" s="37"/>
      <c r="J223" s="37"/>
      <c r="K223" s="37"/>
      <c r="L223" s="34"/>
    </row>
    <row r="224" spans="1:12" ht="13.5" customHeight="1" x14ac:dyDescent="0.3">
      <c r="A224" s="46" t="s">
        <v>131</v>
      </c>
      <c r="B224" s="26"/>
      <c r="C224" s="26"/>
      <c r="D224" s="26"/>
      <c r="E224" s="26"/>
      <c r="F224" s="26" t="s">
        <v>77</v>
      </c>
      <c r="G224" s="26"/>
      <c r="H224" s="47" t="s">
        <v>78</v>
      </c>
      <c r="I224" s="47"/>
      <c r="J224" s="26" t="s">
        <v>79</v>
      </c>
      <c r="K224" s="26"/>
      <c r="L224" s="48" t="s">
        <v>71</v>
      </c>
    </row>
    <row r="225" spans="1:12" ht="15" customHeight="1" thickBot="1" x14ac:dyDescent="0.35">
      <c r="A225" s="192" t="s">
        <v>206</v>
      </c>
      <c r="B225" s="169"/>
      <c r="C225" s="39"/>
      <c r="D225" s="49" t="str">
        <f ca="1">(IF(A225="Kicksmas",(IF(Informations!$P$2&lt;=Data!$B$83,"Early Bird",IF(Informations!$P$2&lt;=Data!$C$83,"On Time","Last Call"))),IF(A225="Kick's Célébration",(IF(Informations!$P$2&lt;=Data!$B$85,"Early Bird",IF(Informations!$P$2&lt;=Data!$C$85,"On Time",IF(Informations!$P$2&lt;=Data!$D$85,"Late","Last Call")))),IF(A225="Cheer Up 4 Kids",(IF(Informations!$P$2&lt;=Data!$B$86,"Early Bird",IF(Informations!$P$2&lt;=Data!$C$86,"On Time","Last Call"))),IF(A225="CheerCup",(IF(Informations!$P$2&lt;=Data!$B$87,"Early Bird",IF(Informations!$P$2&lt;=Data!$C$87,"On Time","Last Call"))),IF(A225="Graduation Mtl",(IF(Informations!$P$2&lt;=Data!$B$88,"Early Bird",IF(Informations!$P$2&lt;=Data!$C$88,"On Time","Last Call"))),IF(A225="Graduation Qc",(IF(Informations!$P$2&lt;=Data!$B$89,"Early Bird",IF(Informations!$P$2&lt;=Data!$C$89,"On Time","Last Call"))),IF(A225="Championnat des étoiles",(IF(Informations!$P$2&lt;=Data!$B$84,"Early Bird",IF(Informations!$P$2&lt;=Data!$C$84,"On Time","Last Call"))),""))))))))</f>
        <v>Early Bird</v>
      </c>
      <c r="E225" s="26"/>
      <c r="F225" s="50" t="str">
        <f>IFERROR(VLOOKUP(_xlfn.CONCAT(A225,"-",VLOOKUP($B$218,TypeTarif,2,0),"-",'Team Summary'!D225),Prix,2,0),"")</f>
        <v/>
      </c>
      <c r="G225" s="51"/>
      <c r="H225" s="52">
        <f>IF(A225="","",IF(B$218="","",$B$218))</f>
        <v>0</v>
      </c>
      <c r="I225" s="51"/>
      <c r="J225" s="50" t="str">
        <f>IF(A225="","",IF(Informations!N$10="","",IF(Informations!$N$10="Oui",0,25)))</f>
        <v/>
      </c>
      <c r="K225" s="26"/>
      <c r="L225" s="53">
        <f>IFERROR((F225*H225)+J225,0)</f>
        <v>0</v>
      </c>
    </row>
    <row r="226" spans="1:12" ht="10.199999999999999" customHeight="1" thickBot="1" x14ac:dyDescent="0.35">
      <c r="A226" s="35"/>
      <c r="B226" s="36"/>
      <c r="C226" s="36"/>
      <c r="D226" s="36"/>
      <c r="E226" s="36"/>
      <c r="F226" s="36"/>
      <c r="G226" s="36"/>
      <c r="H226" s="36"/>
      <c r="I226" s="37"/>
      <c r="J226" s="37"/>
      <c r="K226" s="37"/>
      <c r="L226" s="34"/>
    </row>
    <row r="227" spans="1:12" ht="19.95" customHeight="1" thickBot="1" x14ac:dyDescent="0.45">
      <c r="A227" s="57"/>
      <c r="B227" s="58"/>
      <c r="C227" s="58"/>
      <c r="D227" s="58"/>
      <c r="E227" s="58"/>
      <c r="F227" s="194" t="str">
        <f>_xlfn.CONCAT(A213," SUBTOTAL ")</f>
        <v xml:space="preserve">TEAM #15 SUBTOTAL </v>
      </c>
      <c r="G227" s="162"/>
      <c r="H227" s="162"/>
      <c r="I227" s="162"/>
      <c r="J227" s="163"/>
      <c r="K227" s="193">
        <f>SUM(L225:L225)</f>
        <v>0</v>
      </c>
      <c r="L227" s="166"/>
    </row>
    <row r="228" spans="1:12" ht="13.5" customHeight="1" x14ac:dyDescent="0.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1:12" ht="13.5" customHeight="1" x14ac:dyDescent="0.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12" ht="13.5" customHeight="1" x14ac:dyDescent="0.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</row>
    <row r="231" spans="1:12" ht="13.5" customHeight="1" x14ac:dyDescent="0.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</row>
    <row r="232" spans="1:12" ht="13.5" customHeight="1" x14ac:dyDescent="0.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</row>
    <row r="233" spans="1:12" ht="13.5" customHeight="1" x14ac:dyDescent="0.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</row>
    <row r="234" spans="1:12" ht="13.5" customHeight="1" x14ac:dyDescent="0.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</row>
    <row r="235" spans="1:12" ht="13.5" customHeight="1" x14ac:dyDescent="0.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</row>
    <row r="236" spans="1:12" ht="13.5" customHeight="1" x14ac:dyDescent="0.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</row>
    <row r="237" spans="1:12" ht="13.5" customHeight="1" x14ac:dyDescent="0.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</row>
    <row r="238" spans="1:12" ht="13.5" customHeight="1" x14ac:dyDescent="0.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</row>
    <row r="239" spans="1:12" ht="13.5" customHeight="1" x14ac:dyDescent="0.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</row>
    <row r="240" spans="1:12" ht="13.5" customHeight="1" x14ac:dyDescent="0.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</row>
    <row r="241" spans="1:12" ht="13.5" customHeight="1" x14ac:dyDescent="0.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</row>
    <row r="242" spans="1:12" ht="13.5" customHeight="1" x14ac:dyDescent="0.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</row>
    <row r="243" spans="1:12" ht="13.5" customHeight="1" x14ac:dyDescent="0.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</row>
    <row r="244" spans="1:12" ht="13.5" customHeight="1" x14ac:dyDescent="0.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</row>
    <row r="245" spans="1:12" ht="13.5" customHeight="1" x14ac:dyDescent="0.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</row>
    <row r="246" spans="1:12" ht="13.5" customHeight="1" x14ac:dyDescent="0.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</row>
    <row r="247" spans="1:12" ht="13.5" customHeight="1" x14ac:dyDescent="0.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13.5" customHeight="1" x14ac:dyDescent="0.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3.5" customHeight="1" x14ac:dyDescent="0.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</row>
    <row r="250" spans="1:12" ht="13.5" customHeight="1" x14ac:dyDescent="0.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</row>
    <row r="251" spans="1:12" ht="13.5" customHeight="1" x14ac:dyDescent="0.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</row>
    <row r="252" spans="1:12" ht="13.5" customHeight="1" x14ac:dyDescent="0.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</row>
    <row r="253" spans="1:12" ht="13.5" customHeight="1" x14ac:dyDescent="0.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</row>
    <row r="254" spans="1:12" ht="13.5" customHeight="1" x14ac:dyDescent="0.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</row>
    <row r="255" spans="1:12" ht="13.5" customHeight="1" x14ac:dyDescent="0.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</row>
    <row r="256" spans="1:12" ht="13.5" customHeight="1" x14ac:dyDescent="0.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</row>
    <row r="257" spans="1:12" ht="13.5" customHeight="1" x14ac:dyDescent="0.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</row>
    <row r="258" spans="1:12" ht="13.5" customHeight="1" x14ac:dyDescent="0.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</row>
    <row r="259" spans="1:12" ht="13.5" customHeight="1" x14ac:dyDescent="0.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</row>
    <row r="260" spans="1:12" ht="13.5" customHeight="1" x14ac:dyDescent="0.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</row>
    <row r="261" spans="1:12" ht="13.5" customHeight="1" x14ac:dyDescent="0.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</row>
    <row r="262" spans="1:12" ht="13.5" customHeight="1" x14ac:dyDescent="0.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</row>
    <row r="263" spans="1:12" ht="13.5" customHeight="1" x14ac:dyDescent="0.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</row>
    <row r="264" spans="1:12" ht="13.5" customHeight="1" x14ac:dyDescent="0.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</row>
    <row r="265" spans="1:12" ht="13.5" customHeight="1" x14ac:dyDescent="0.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</row>
    <row r="266" spans="1:12" ht="13.5" customHeight="1" x14ac:dyDescent="0.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</row>
    <row r="267" spans="1:12" ht="13.5" customHeight="1" x14ac:dyDescent="0.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</row>
    <row r="268" spans="1:12" ht="13.5" customHeight="1" x14ac:dyDescent="0.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</row>
    <row r="269" spans="1:12" ht="13.5" customHeight="1" x14ac:dyDescent="0.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</row>
    <row r="270" spans="1:12" ht="13.5" customHeight="1" x14ac:dyDescent="0.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</row>
    <row r="271" spans="1:12" ht="13.5" customHeight="1" x14ac:dyDescent="0.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</row>
    <row r="272" spans="1:12" ht="13.5" customHeight="1" x14ac:dyDescent="0.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</row>
    <row r="273" spans="1:12" ht="13.5" customHeight="1" x14ac:dyDescent="0.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</row>
    <row r="274" spans="1:12" ht="13.5" customHeight="1" x14ac:dyDescent="0.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</row>
    <row r="275" spans="1:12" ht="13.5" customHeight="1" x14ac:dyDescent="0.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</row>
    <row r="276" spans="1:12" ht="13.5" customHeight="1" x14ac:dyDescent="0.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</row>
    <row r="277" spans="1:12" ht="13.5" customHeight="1" x14ac:dyDescent="0.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</row>
    <row r="278" spans="1:12" ht="13.5" customHeight="1" x14ac:dyDescent="0.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</row>
    <row r="279" spans="1:12" ht="13.5" customHeight="1" x14ac:dyDescent="0.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</row>
    <row r="280" spans="1:12" ht="13.5" customHeight="1" x14ac:dyDescent="0.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</row>
    <row r="281" spans="1:12" ht="13.5" customHeight="1" x14ac:dyDescent="0.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</row>
    <row r="282" spans="1:12" ht="13.5" customHeight="1" x14ac:dyDescent="0.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</row>
    <row r="283" spans="1:12" ht="13.5" customHeight="1" x14ac:dyDescent="0.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</row>
    <row r="284" spans="1:12" ht="13.5" customHeight="1" x14ac:dyDescent="0.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  <row r="285" spans="1:12" ht="13.5" customHeight="1" x14ac:dyDescent="0.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</row>
    <row r="286" spans="1:12" ht="13.5" customHeight="1" x14ac:dyDescent="0.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</row>
    <row r="287" spans="1:12" ht="13.5" customHeight="1" x14ac:dyDescent="0.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</row>
    <row r="288" spans="1:12" ht="13.5" customHeight="1" x14ac:dyDescent="0.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</row>
    <row r="289" spans="1:12" ht="13.5" customHeight="1" x14ac:dyDescent="0.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3.5" customHeight="1" x14ac:dyDescent="0.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</row>
    <row r="291" spans="1:12" ht="13.5" customHeight="1" x14ac:dyDescent="0.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</row>
    <row r="292" spans="1:12" ht="13.5" customHeight="1" x14ac:dyDescent="0.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</row>
    <row r="293" spans="1:12" ht="13.5" customHeight="1" x14ac:dyDescent="0.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</row>
    <row r="294" spans="1:12" ht="13.5" customHeight="1" x14ac:dyDescent="0.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</row>
    <row r="295" spans="1:12" ht="13.5" customHeight="1" x14ac:dyDescent="0.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</row>
    <row r="296" spans="1:12" ht="13.5" customHeight="1" x14ac:dyDescent="0.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</row>
    <row r="297" spans="1:12" ht="13.5" customHeight="1" x14ac:dyDescent="0.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</row>
    <row r="298" spans="1:12" ht="13.5" customHeight="1" x14ac:dyDescent="0.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</row>
    <row r="299" spans="1:12" ht="13.5" customHeight="1" x14ac:dyDescent="0.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</row>
    <row r="300" spans="1:12" ht="13.5" customHeight="1" x14ac:dyDescent="0.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</row>
    <row r="301" spans="1:12" ht="13.5" customHeight="1" x14ac:dyDescent="0.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</row>
    <row r="302" spans="1:12" ht="13.5" customHeight="1" x14ac:dyDescent="0.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</row>
    <row r="303" spans="1:12" ht="13.5" customHeight="1" x14ac:dyDescent="0.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</row>
    <row r="304" spans="1:12" ht="13.5" customHeight="1" x14ac:dyDescent="0.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</row>
    <row r="305" spans="1:12" ht="13.5" customHeight="1" x14ac:dyDescent="0.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</row>
    <row r="306" spans="1:12" ht="13.5" customHeight="1" x14ac:dyDescent="0.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</row>
    <row r="307" spans="1:12" ht="13.5" customHeight="1" x14ac:dyDescent="0.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</row>
    <row r="308" spans="1:12" ht="13.5" customHeight="1" x14ac:dyDescent="0.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</row>
    <row r="309" spans="1:12" ht="13.5" customHeight="1" x14ac:dyDescent="0.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</row>
    <row r="310" spans="1:12" ht="13.5" customHeight="1" x14ac:dyDescent="0.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</row>
    <row r="311" spans="1:12" ht="13.5" customHeight="1" x14ac:dyDescent="0.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</row>
    <row r="312" spans="1:12" ht="13.5" customHeight="1" x14ac:dyDescent="0.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</row>
    <row r="313" spans="1:12" ht="13.5" customHeight="1" x14ac:dyDescent="0.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</row>
    <row r="314" spans="1:12" ht="13.5" customHeight="1" x14ac:dyDescent="0.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</row>
    <row r="315" spans="1:12" ht="13.5" customHeight="1" x14ac:dyDescent="0.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</row>
    <row r="316" spans="1:12" ht="13.5" customHeight="1" x14ac:dyDescent="0.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</row>
    <row r="317" spans="1:12" ht="13.5" customHeight="1" x14ac:dyDescent="0.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</row>
    <row r="318" spans="1:12" ht="13.5" customHeight="1" x14ac:dyDescent="0.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</row>
    <row r="319" spans="1:12" ht="13.5" customHeight="1" x14ac:dyDescent="0.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</row>
    <row r="320" spans="1:12" ht="13.5" customHeight="1" x14ac:dyDescent="0.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</row>
    <row r="321" spans="1:12" ht="13.5" customHeight="1" x14ac:dyDescent="0.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</row>
    <row r="322" spans="1:12" ht="13.5" customHeight="1" x14ac:dyDescent="0.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</row>
    <row r="323" spans="1:12" ht="13.5" customHeight="1" x14ac:dyDescent="0.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</row>
    <row r="324" spans="1:12" ht="13.5" customHeight="1" x14ac:dyDescent="0.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</row>
    <row r="325" spans="1:12" ht="13.5" customHeight="1" x14ac:dyDescent="0.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</row>
    <row r="326" spans="1:12" ht="13.5" customHeight="1" x14ac:dyDescent="0.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</row>
    <row r="327" spans="1:12" ht="13.5" customHeight="1" x14ac:dyDescent="0.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</row>
    <row r="328" spans="1:12" ht="13.5" customHeight="1" x14ac:dyDescent="0.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</row>
    <row r="329" spans="1:12" ht="13.5" customHeight="1" x14ac:dyDescent="0.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13.5" customHeight="1" x14ac:dyDescent="0.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3.5" customHeight="1" x14ac:dyDescent="0.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</row>
    <row r="332" spans="1:12" ht="13.5" customHeight="1" x14ac:dyDescent="0.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</row>
    <row r="333" spans="1:12" ht="13.5" customHeight="1" x14ac:dyDescent="0.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</row>
    <row r="334" spans="1:12" ht="13.5" customHeight="1" x14ac:dyDescent="0.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</row>
    <row r="335" spans="1:12" ht="13.5" customHeight="1" x14ac:dyDescent="0.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</row>
    <row r="336" spans="1:12" ht="13.5" customHeight="1" x14ac:dyDescent="0.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</row>
    <row r="337" spans="1:12" ht="13.5" customHeight="1" x14ac:dyDescent="0.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</row>
    <row r="338" spans="1:12" ht="13.5" customHeight="1" x14ac:dyDescent="0.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</row>
    <row r="339" spans="1:12" ht="13.5" customHeight="1" x14ac:dyDescent="0.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</row>
    <row r="340" spans="1:12" ht="13.5" customHeight="1" x14ac:dyDescent="0.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</row>
    <row r="341" spans="1:12" ht="13.5" customHeight="1" x14ac:dyDescent="0.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</row>
    <row r="342" spans="1:12" ht="13.5" customHeight="1" x14ac:dyDescent="0.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</row>
    <row r="343" spans="1:12" ht="13.5" customHeight="1" x14ac:dyDescent="0.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</row>
    <row r="344" spans="1:12" ht="13.5" customHeight="1" x14ac:dyDescent="0.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</row>
    <row r="345" spans="1:12" ht="13.5" customHeight="1" x14ac:dyDescent="0.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</row>
    <row r="346" spans="1:12" ht="13.5" customHeight="1" x14ac:dyDescent="0.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</row>
    <row r="347" spans="1:12" ht="13.5" customHeight="1" x14ac:dyDescent="0.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</row>
    <row r="348" spans="1:12" ht="13.5" customHeight="1" x14ac:dyDescent="0.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</row>
    <row r="349" spans="1:12" ht="13.5" customHeight="1" x14ac:dyDescent="0.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</row>
    <row r="350" spans="1:12" ht="13.5" customHeight="1" x14ac:dyDescent="0.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</row>
    <row r="351" spans="1:12" ht="13.5" customHeight="1" x14ac:dyDescent="0.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</row>
    <row r="352" spans="1:12" ht="13.5" customHeight="1" x14ac:dyDescent="0.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</row>
    <row r="353" spans="1:12" ht="13.5" customHeight="1" x14ac:dyDescent="0.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</row>
    <row r="354" spans="1:12" ht="13.5" customHeight="1" x14ac:dyDescent="0.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</row>
    <row r="355" spans="1:12" ht="13.5" customHeight="1" x14ac:dyDescent="0.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</row>
    <row r="356" spans="1:12" ht="13.5" customHeight="1" x14ac:dyDescent="0.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</row>
    <row r="357" spans="1:12" ht="13.5" customHeight="1" x14ac:dyDescent="0.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</row>
    <row r="358" spans="1:12" ht="13.5" customHeight="1" x14ac:dyDescent="0.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</row>
    <row r="359" spans="1:12" ht="13.5" customHeight="1" x14ac:dyDescent="0.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</row>
    <row r="360" spans="1:12" ht="13.5" customHeight="1" x14ac:dyDescent="0.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</row>
    <row r="361" spans="1:12" ht="13.5" customHeight="1" x14ac:dyDescent="0.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</row>
    <row r="362" spans="1:12" ht="13.5" customHeight="1" x14ac:dyDescent="0.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</row>
    <row r="363" spans="1:12" ht="13.5" customHeight="1" x14ac:dyDescent="0.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</row>
    <row r="364" spans="1:12" ht="13.5" customHeight="1" x14ac:dyDescent="0.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</row>
    <row r="365" spans="1:12" ht="13.5" customHeight="1" x14ac:dyDescent="0.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</row>
    <row r="366" spans="1:12" ht="13.5" customHeight="1" x14ac:dyDescent="0.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</row>
    <row r="367" spans="1:12" ht="13.5" customHeight="1" x14ac:dyDescent="0.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</row>
    <row r="368" spans="1:12" ht="13.5" customHeight="1" x14ac:dyDescent="0.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</row>
    <row r="369" spans="1:12" ht="13.5" customHeight="1" x14ac:dyDescent="0.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</row>
    <row r="370" spans="1:12" ht="13.5" customHeight="1" x14ac:dyDescent="0.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13.5" customHeight="1" x14ac:dyDescent="0.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3.5" customHeight="1" x14ac:dyDescent="0.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</row>
    <row r="373" spans="1:12" ht="13.5" customHeight="1" x14ac:dyDescent="0.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</row>
    <row r="374" spans="1:12" ht="13.5" customHeight="1" x14ac:dyDescent="0.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</row>
    <row r="375" spans="1:12" ht="13.5" customHeight="1" x14ac:dyDescent="0.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</row>
    <row r="376" spans="1:12" ht="13.5" customHeight="1" x14ac:dyDescent="0.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</row>
    <row r="377" spans="1:12" ht="13.5" customHeight="1" x14ac:dyDescent="0.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</row>
    <row r="378" spans="1:12" ht="13.5" customHeight="1" x14ac:dyDescent="0.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</row>
    <row r="379" spans="1:12" ht="13.5" customHeight="1" x14ac:dyDescent="0.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</row>
    <row r="380" spans="1:12" ht="13.5" customHeight="1" x14ac:dyDescent="0.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</row>
    <row r="381" spans="1:12" ht="13.5" customHeight="1" x14ac:dyDescent="0.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</row>
    <row r="382" spans="1:12" ht="13.5" customHeight="1" x14ac:dyDescent="0.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</row>
    <row r="383" spans="1:12" ht="13.5" customHeight="1" x14ac:dyDescent="0.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</row>
    <row r="384" spans="1:12" ht="13.5" customHeight="1" x14ac:dyDescent="0.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</row>
    <row r="385" spans="1:12" ht="13.5" customHeight="1" x14ac:dyDescent="0.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</row>
    <row r="386" spans="1:12" ht="13.5" customHeight="1" x14ac:dyDescent="0.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</row>
    <row r="387" spans="1:12" ht="13.5" customHeight="1" x14ac:dyDescent="0.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</row>
    <row r="388" spans="1:12" ht="13.5" customHeight="1" x14ac:dyDescent="0.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1:12" ht="13.5" customHeight="1" x14ac:dyDescent="0.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</row>
    <row r="390" spans="1:12" ht="13.5" customHeight="1" x14ac:dyDescent="0.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1:12" ht="13.5" customHeight="1" x14ac:dyDescent="0.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1:12" ht="13.5" customHeight="1" x14ac:dyDescent="0.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</row>
    <row r="393" spans="1:12" ht="13.5" customHeight="1" x14ac:dyDescent="0.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</row>
    <row r="394" spans="1:12" ht="13.5" customHeight="1" x14ac:dyDescent="0.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</row>
    <row r="395" spans="1:12" ht="13.5" customHeight="1" x14ac:dyDescent="0.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</row>
    <row r="396" spans="1:12" ht="13.5" customHeight="1" x14ac:dyDescent="0.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</row>
    <row r="397" spans="1:12" ht="13.5" customHeight="1" x14ac:dyDescent="0.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</row>
    <row r="398" spans="1:12" ht="13.5" customHeight="1" x14ac:dyDescent="0.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</row>
    <row r="399" spans="1:12" ht="13.5" customHeight="1" x14ac:dyDescent="0.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</row>
    <row r="400" spans="1:12" ht="13.5" customHeight="1" x14ac:dyDescent="0.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</row>
    <row r="401" spans="1:12" ht="13.5" customHeight="1" x14ac:dyDescent="0.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</row>
    <row r="402" spans="1:12" ht="13.5" customHeight="1" x14ac:dyDescent="0.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</row>
    <row r="403" spans="1:12" ht="13.5" customHeight="1" x14ac:dyDescent="0.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</row>
    <row r="404" spans="1:12" ht="13.5" customHeight="1" x14ac:dyDescent="0.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</row>
    <row r="405" spans="1:12" ht="13.5" customHeight="1" x14ac:dyDescent="0.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</row>
    <row r="406" spans="1:12" ht="13.5" customHeight="1" x14ac:dyDescent="0.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</row>
    <row r="407" spans="1:12" ht="13.5" customHeight="1" x14ac:dyDescent="0.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</row>
    <row r="408" spans="1:12" ht="13.5" customHeight="1" x14ac:dyDescent="0.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</row>
    <row r="409" spans="1:12" ht="13.5" customHeight="1" x14ac:dyDescent="0.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</row>
    <row r="410" spans="1:12" ht="13.5" customHeight="1" x14ac:dyDescent="0.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</row>
    <row r="411" spans="1:12" ht="13.5" customHeight="1" x14ac:dyDescent="0.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</row>
    <row r="412" spans="1:12" ht="13.5" customHeight="1" x14ac:dyDescent="0.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3.5" customHeight="1" x14ac:dyDescent="0.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</row>
    <row r="414" spans="1:12" ht="13.5" customHeight="1" x14ac:dyDescent="0.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</row>
    <row r="415" spans="1:12" ht="13.5" customHeight="1" x14ac:dyDescent="0.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</row>
    <row r="416" spans="1:12" ht="13.5" customHeight="1" x14ac:dyDescent="0.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</row>
    <row r="417" spans="1:12" ht="13.5" customHeight="1" x14ac:dyDescent="0.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</row>
    <row r="418" spans="1:12" ht="13.5" customHeight="1" x14ac:dyDescent="0.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</row>
    <row r="419" spans="1:12" ht="13.5" customHeight="1" x14ac:dyDescent="0.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</row>
    <row r="420" spans="1:12" ht="13.5" customHeight="1" x14ac:dyDescent="0.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</row>
    <row r="421" spans="1:12" ht="13.5" customHeight="1" x14ac:dyDescent="0.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</row>
    <row r="422" spans="1:12" ht="13.5" customHeight="1" x14ac:dyDescent="0.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</row>
    <row r="423" spans="1:12" ht="13.5" customHeight="1" x14ac:dyDescent="0.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</row>
    <row r="424" spans="1:12" ht="13.5" customHeight="1" x14ac:dyDescent="0.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</row>
    <row r="425" spans="1:12" ht="13.5" customHeight="1" x14ac:dyDescent="0.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</row>
    <row r="426" spans="1:12" ht="13.5" customHeight="1" x14ac:dyDescent="0.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</row>
    <row r="427" spans="1:12" ht="13.5" customHeight="1" x14ac:dyDescent="0.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</row>
    <row r="428" spans="1:12" ht="13.5" customHeight="1" x14ac:dyDescent="0.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</row>
    <row r="429" spans="1:12" ht="13.5" customHeight="1" x14ac:dyDescent="0.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</row>
    <row r="430" spans="1:12" ht="13.5" customHeight="1" x14ac:dyDescent="0.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</row>
    <row r="431" spans="1:12" ht="13.5" customHeight="1" x14ac:dyDescent="0.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</row>
    <row r="432" spans="1:12" ht="13.5" customHeight="1" x14ac:dyDescent="0.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</row>
    <row r="433" spans="1:12" ht="13.5" customHeight="1" x14ac:dyDescent="0.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</row>
    <row r="434" spans="1:12" ht="13.5" customHeight="1" x14ac:dyDescent="0.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</row>
    <row r="435" spans="1:12" ht="13.5" customHeight="1" x14ac:dyDescent="0.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</row>
    <row r="436" spans="1:12" ht="13.5" customHeight="1" x14ac:dyDescent="0.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</row>
    <row r="437" spans="1:12" ht="13.5" customHeight="1" x14ac:dyDescent="0.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</row>
    <row r="438" spans="1:12" ht="13.5" customHeight="1" x14ac:dyDescent="0.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</row>
    <row r="439" spans="1:12" ht="13.5" customHeight="1" x14ac:dyDescent="0.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</row>
    <row r="440" spans="1:12" ht="13.5" customHeight="1" x14ac:dyDescent="0.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</row>
    <row r="441" spans="1:12" ht="13.5" customHeight="1" x14ac:dyDescent="0.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</row>
    <row r="442" spans="1:12" ht="13.5" customHeight="1" x14ac:dyDescent="0.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</row>
    <row r="443" spans="1:12" ht="13.5" customHeight="1" x14ac:dyDescent="0.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</row>
    <row r="444" spans="1:12" ht="13.5" customHeight="1" x14ac:dyDescent="0.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</row>
    <row r="445" spans="1:12" ht="13.5" customHeight="1" x14ac:dyDescent="0.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</row>
    <row r="446" spans="1:12" ht="13.5" customHeight="1" x14ac:dyDescent="0.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</row>
    <row r="447" spans="1:12" ht="13.5" customHeight="1" x14ac:dyDescent="0.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</row>
    <row r="448" spans="1:12" ht="13.5" customHeight="1" x14ac:dyDescent="0.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</row>
    <row r="449" spans="1:12" ht="13.5" customHeight="1" x14ac:dyDescent="0.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</row>
    <row r="450" spans="1:12" ht="13.5" customHeight="1" x14ac:dyDescent="0.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</row>
    <row r="451" spans="1:12" ht="13.5" customHeight="1" x14ac:dyDescent="0.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</row>
    <row r="452" spans="1:12" ht="13.5" customHeight="1" x14ac:dyDescent="0.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13.5" customHeight="1" x14ac:dyDescent="0.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3.5" customHeight="1" x14ac:dyDescent="0.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</row>
    <row r="455" spans="1:12" ht="13.5" customHeight="1" x14ac:dyDescent="0.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</row>
    <row r="456" spans="1:12" ht="13.5" customHeight="1" x14ac:dyDescent="0.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</row>
    <row r="457" spans="1:12" ht="13.5" customHeight="1" x14ac:dyDescent="0.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</row>
    <row r="458" spans="1:12" ht="13.5" customHeight="1" x14ac:dyDescent="0.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</row>
    <row r="459" spans="1:12" ht="13.5" customHeight="1" x14ac:dyDescent="0.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</row>
    <row r="460" spans="1:12" ht="13.5" customHeight="1" x14ac:dyDescent="0.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</row>
    <row r="461" spans="1:12" ht="13.5" customHeight="1" x14ac:dyDescent="0.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</row>
    <row r="462" spans="1:12" ht="13.5" customHeight="1" x14ac:dyDescent="0.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</row>
    <row r="463" spans="1:12" ht="13.5" customHeight="1" x14ac:dyDescent="0.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</row>
    <row r="464" spans="1:12" ht="13.5" customHeight="1" x14ac:dyDescent="0.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</row>
    <row r="465" spans="1:12" ht="13.5" customHeight="1" x14ac:dyDescent="0.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</row>
    <row r="466" spans="1:12" ht="13.5" customHeight="1" x14ac:dyDescent="0.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</row>
    <row r="467" spans="1:12" ht="13.5" customHeight="1" x14ac:dyDescent="0.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</row>
    <row r="468" spans="1:12" ht="13.5" customHeight="1" x14ac:dyDescent="0.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</row>
    <row r="469" spans="1:12" ht="13.5" customHeight="1" x14ac:dyDescent="0.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</row>
    <row r="470" spans="1:12" ht="13.5" customHeight="1" x14ac:dyDescent="0.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</row>
    <row r="471" spans="1:12" ht="13.5" customHeight="1" x14ac:dyDescent="0.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</row>
    <row r="472" spans="1:12" ht="13.5" customHeight="1" x14ac:dyDescent="0.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</row>
    <row r="473" spans="1:12" ht="13.5" customHeight="1" x14ac:dyDescent="0.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</row>
    <row r="474" spans="1:12" ht="13.5" customHeight="1" x14ac:dyDescent="0.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</row>
    <row r="475" spans="1:12" ht="13.5" customHeight="1" x14ac:dyDescent="0.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</row>
    <row r="476" spans="1:12" ht="13.5" customHeight="1" x14ac:dyDescent="0.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</row>
    <row r="477" spans="1:12" ht="13.5" customHeight="1" x14ac:dyDescent="0.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</row>
    <row r="478" spans="1:12" ht="13.5" customHeight="1" x14ac:dyDescent="0.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</row>
    <row r="479" spans="1:12" ht="13.5" customHeight="1" x14ac:dyDescent="0.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</row>
    <row r="480" spans="1:12" ht="13.5" customHeight="1" x14ac:dyDescent="0.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</row>
    <row r="481" spans="1:12" ht="13.5" customHeight="1" x14ac:dyDescent="0.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</row>
    <row r="482" spans="1:12" ht="13.5" customHeight="1" x14ac:dyDescent="0.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</row>
    <row r="483" spans="1:12" ht="13.5" customHeight="1" x14ac:dyDescent="0.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</row>
    <row r="484" spans="1:12" ht="13.5" customHeight="1" x14ac:dyDescent="0.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</row>
    <row r="485" spans="1:12" ht="13.5" customHeight="1" x14ac:dyDescent="0.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</row>
    <row r="486" spans="1:12" ht="13.5" customHeight="1" x14ac:dyDescent="0.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</row>
    <row r="487" spans="1:12" ht="13.5" customHeight="1" x14ac:dyDescent="0.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</row>
    <row r="488" spans="1:12" ht="13.5" customHeight="1" x14ac:dyDescent="0.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</row>
    <row r="489" spans="1:12" ht="13.5" customHeight="1" x14ac:dyDescent="0.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</row>
    <row r="490" spans="1:12" ht="13.5" customHeight="1" x14ac:dyDescent="0.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</row>
    <row r="491" spans="1:12" ht="13.5" customHeight="1" x14ac:dyDescent="0.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</row>
    <row r="492" spans="1:12" ht="13.5" customHeight="1" x14ac:dyDescent="0.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</row>
    <row r="493" spans="1:12" ht="13.5" customHeight="1" x14ac:dyDescent="0.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13.5" customHeight="1" x14ac:dyDescent="0.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3.5" customHeight="1" x14ac:dyDescent="0.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</row>
    <row r="496" spans="1:12" ht="13.5" customHeight="1" x14ac:dyDescent="0.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</row>
    <row r="497" spans="1:12" ht="13.5" customHeight="1" x14ac:dyDescent="0.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</row>
    <row r="498" spans="1:12" ht="13.5" customHeight="1" x14ac:dyDescent="0.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</row>
    <row r="499" spans="1:12" ht="13.5" customHeight="1" x14ac:dyDescent="0.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</row>
    <row r="500" spans="1:12" ht="13.5" customHeight="1" x14ac:dyDescent="0.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</row>
    <row r="501" spans="1:12" ht="13.5" customHeight="1" x14ac:dyDescent="0.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</row>
    <row r="502" spans="1:12" ht="13.5" customHeight="1" x14ac:dyDescent="0.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</row>
    <row r="503" spans="1:12" ht="13.5" customHeight="1" x14ac:dyDescent="0.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</row>
    <row r="504" spans="1:12" ht="13.5" customHeight="1" x14ac:dyDescent="0.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</row>
    <row r="505" spans="1:12" ht="13.5" customHeight="1" x14ac:dyDescent="0.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</row>
    <row r="506" spans="1:12" ht="13.5" customHeight="1" x14ac:dyDescent="0.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</row>
    <row r="507" spans="1:12" ht="13.5" customHeight="1" x14ac:dyDescent="0.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</row>
    <row r="508" spans="1:12" ht="13.5" customHeight="1" x14ac:dyDescent="0.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</row>
    <row r="509" spans="1:12" ht="13.5" customHeight="1" x14ac:dyDescent="0.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</row>
    <row r="510" spans="1:12" ht="13.5" customHeight="1" x14ac:dyDescent="0.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</row>
    <row r="511" spans="1:12" ht="13.5" customHeight="1" x14ac:dyDescent="0.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</row>
    <row r="512" spans="1:12" ht="13.5" customHeight="1" x14ac:dyDescent="0.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</row>
    <row r="513" spans="1:12" ht="13.5" customHeight="1" x14ac:dyDescent="0.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</row>
    <row r="514" spans="1:12" ht="13.5" customHeight="1" x14ac:dyDescent="0.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</row>
    <row r="515" spans="1:12" ht="13.5" customHeight="1" x14ac:dyDescent="0.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</row>
    <row r="516" spans="1:12" ht="13.5" customHeight="1" x14ac:dyDescent="0.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</row>
    <row r="517" spans="1:12" ht="13.5" customHeight="1" x14ac:dyDescent="0.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</row>
    <row r="518" spans="1:12" ht="13.5" customHeight="1" x14ac:dyDescent="0.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</row>
    <row r="519" spans="1:12" ht="13.5" customHeight="1" x14ac:dyDescent="0.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</row>
    <row r="520" spans="1:12" ht="13.5" customHeight="1" x14ac:dyDescent="0.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</row>
    <row r="521" spans="1:12" ht="13.5" customHeight="1" x14ac:dyDescent="0.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</row>
    <row r="522" spans="1:12" ht="13.5" customHeight="1" x14ac:dyDescent="0.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</row>
    <row r="523" spans="1:12" ht="13.5" customHeight="1" x14ac:dyDescent="0.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</row>
    <row r="524" spans="1:12" ht="13.5" customHeight="1" x14ac:dyDescent="0.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</row>
    <row r="525" spans="1:12" ht="13.5" customHeight="1" x14ac:dyDescent="0.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</row>
    <row r="526" spans="1:12" ht="13.5" customHeight="1" x14ac:dyDescent="0.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</row>
    <row r="527" spans="1:12" ht="13.5" customHeight="1" x14ac:dyDescent="0.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</row>
    <row r="528" spans="1:12" ht="13.5" customHeight="1" x14ac:dyDescent="0.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</row>
    <row r="529" spans="1:12" ht="13.5" customHeight="1" x14ac:dyDescent="0.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</row>
    <row r="530" spans="1:12" ht="13.5" customHeight="1" x14ac:dyDescent="0.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</row>
    <row r="531" spans="1:12" ht="13.5" customHeight="1" x14ac:dyDescent="0.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</row>
    <row r="532" spans="1:12" ht="13.5" customHeight="1" x14ac:dyDescent="0.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</row>
    <row r="533" spans="1:12" ht="13.5" customHeight="1" x14ac:dyDescent="0.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</row>
    <row r="534" spans="1:12" ht="13.5" customHeight="1" x14ac:dyDescent="0.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13.5" customHeight="1" x14ac:dyDescent="0.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3.5" customHeight="1" x14ac:dyDescent="0.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</row>
    <row r="537" spans="1:12" ht="13.5" customHeight="1" x14ac:dyDescent="0.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</row>
    <row r="538" spans="1:12" ht="13.5" customHeight="1" x14ac:dyDescent="0.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</row>
    <row r="539" spans="1:12" ht="13.5" customHeight="1" x14ac:dyDescent="0.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</row>
    <row r="540" spans="1:12" ht="13.5" customHeight="1" x14ac:dyDescent="0.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</row>
    <row r="541" spans="1:12" ht="13.5" customHeight="1" x14ac:dyDescent="0.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</row>
    <row r="542" spans="1:12" ht="13.5" customHeight="1" x14ac:dyDescent="0.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</row>
    <row r="543" spans="1:12" ht="13.5" customHeight="1" x14ac:dyDescent="0.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</row>
    <row r="544" spans="1:12" ht="13.5" customHeight="1" x14ac:dyDescent="0.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</row>
    <row r="545" spans="1:12" ht="13.5" customHeight="1" x14ac:dyDescent="0.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</row>
    <row r="546" spans="1:12" ht="13.5" customHeight="1" x14ac:dyDescent="0.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</row>
    <row r="547" spans="1:12" ht="13.5" customHeight="1" x14ac:dyDescent="0.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</row>
    <row r="548" spans="1:12" ht="13.5" customHeight="1" x14ac:dyDescent="0.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</row>
    <row r="549" spans="1:12" ht="13.5" customHeight="1" x14ac:dyDescent="0.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</row>
    <row r="550" spans="1:12" ht="13.5" customHeight="1" x14ac:dyDescent="0.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</row>
    <row r="551" spans="1:12" ht="13.5" customHeight="1" x14ac:dyDescent="0.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</row>
    <row r="552" spans="1:12" ht="13.5" customHeight="1" x14ac:dyDescent="0.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</row>
    <row r="553" spans="1:12" ht="13.5" customHeight="1" x14ac:dyDescent="0.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</row>
    <row r="554" spans="1:12" ht="13.5" customHeight="1" x14ac:dyDescent="0.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</row>
    <row r="555" spans="1:12" ht="13.5" customHeight="1" x14ac:dyDescent="0.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</row>
    <row r="556" spans="1:12" ht="13.5" customHeight="1" x14ac:dyDescent="0.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</row>
    <row r="557" spans="1:12" ht="13.5" customHeight="1" x14ac:dyDescent="0.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</row>
    <row r="558" spans="1:12" ht="13.5" customHeight="1" x14ac:dyDescent="0.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</row>
    <row r="559" spans="1:12" ht="13.5" customHeight="1" x14ac:dyDescent="0.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</row>
    <row r="560" spans="1:12" ht="13.5" customHeight="1" x14ac:dyDescent="0.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</row>
    <row r="561" spans="1:12" ht="13.5" customHeight="1" x14ac:dyDescent="0.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</row>
    <row r="562" spans="1:12" ht="13.5" customHeight="1" x14ac:dyDescent="0.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</row>
    <row r="563" spans="1:12" ht="13.5" customHeight="1" x14ac:dyDescent="0.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</row>
    <row r="564" spans="1:12" ht="13.5" customHeight="1" x14ac:dyDescent="0.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</row>
    <row r="565" spans="1:12" ht="13.5" customHeight="1" x14ac:dyDescent="0.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</row>
    <row r="566" spans="1:12" ht="13.5" customHeight="1" x14ac:dyDescent="0.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</row>
    <row r="567" spans="1:12" ht="13.5" customHeight="1" x14ac:dyDescent="0.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</row>
    <row r="568" spans="1:12" ht="13.5" customHeight="1" x14ac:dyDescent="0.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</row>
    <row r="569" spans="1:12" ht="13.5" customHeight="1" x14ac:dyDescent="0.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</row>
    <row r="570" spans="1:12" ht="13.5" customHeight="1" x14ac:dyDescent="0.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</row>
    <row r="571" spans="1:12" ht="13.5" customHeight="1" x14ac:dyDescent="0.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</row>
    <row r="572" spans="1:12" ht="13.5" customHeight="1" x14ac:dyDescent="0.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</row>
    <row r="573" spans="1:12" ht="13.5" customHeight="1" x14ac:dyDescent="0.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</row>
    <row r="574" spans="1:12" ht="13.5" customHeight="1" x14ac:dyDescent="0.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</row>
    <row r="575" spans="1:12" ht="13.5" customHeight="1" x14ac:dyDescent="0.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13.5" customHeight="1" x14ac:dyDescent="0.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3.5" customHeight="1" x14ac:dyDescent="0.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</row>
    <row r="578" spans="1:12" ht="13.5" customHeight="1" x14ac:dyDescent="0.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</row>
    <row r="579" spans="1:12" ht="13.5" customHeight="1" x14ac:dyDescent="0.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</row>
    <row r="580" spans="1:12" ht="13.5" customHeight="1" x14ac:dyDescent="0.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</row>
    <row r="581" spans="1:12" ht="13.5" customHeight="1" x14ac:dyDescent="0.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</row>
    <row r="582" spans="1:12" ht="13.5" customHeight="1" x14ac:dyDescent="0.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</row>
    <row r="583" spans="1:12" ht="13.5" customHeight="1" x14ac:dyDescent="0.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</row>
    <row r="584" spans="1:12" ht="13.5" customHeight="1" x14ac:dyDescent="0.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</row>
    <row r="585" spans="1:12" ht="13.5" customHeight="1" x14ac:dyDescent="0.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</row>
    <row r="586" spans="1:12" ht="13.5" customHeight="1" x14ac:dyDescent="0.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</row>
    <row r="587" spans="1:12" ht="13.5" customHeight="1" x14ac:dyDescent="0.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</row>
    <row r="588" spans="1:12" ht="13.5" customHeight="1" x14ac:dyDescent="0.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</row>
    <row r="589" spans="1:12" ht="13.5" customHeight="1" x14ac:dyDescent="0.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</row>
    <row r="590" spans="1:12" ht="13.5" customHeight="1" x14ac:dyDescent="0.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</row>
    <row r="591" spans="1:12" ht="13.5" customHeight="1" x14ac:dyDescent="0.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</row>
    <row r="592" spans="1:12" ht="13.5" customHeight="1" x14ac:dyDescent="0.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</row>
    <row r="593" spans="1:12" ht="13.5" customHeight="1" x14ac:dyDescent="0.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</row>
    <row r="594" spans="1:12" ht="13.5" customHeight="1" x14ac:dyDescent="0.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</row>
    <row r="595" spans="1:12" ht="13.5" customHeight="1" x14ac:dyDescent="0.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</row>
    <row r="596" spans="1:12" ht="13.5" customHeight="1" x14ac:dyDescent="0.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</row>
    <row r="597" spans="1:12" ht="13.5" customHeight="1" x14ac:dyDescent="0.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</row>
    <row r="598" spans="1:12" ht="13.5" customHeight="1" x14ac:dyDescent="0.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</row>
    <row r="599" spans="1:12" ht="13.5" customHeight="1" x14ac:dyDescent="0.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</row>
    <row r="600" spans="1:12" ht="13.5" customHeight="1" x14ac:dyDescent="0.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</row>
    <row r="601" spans="1:12" ht="13.5" customHeight="1" x14ac:dyDescent="0.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</row>
    <row r="602" spans="1:12" ht="13.5" customHeight="1" x14ac:dyDescent="0.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</row>
    <row r="603" spans="1:12" ht="13.5" customHeight="1" x14ac:dyDescent="0.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</row>
    <row r="604" spans="1:12" ht="13.5" customHeight="1" x14ac:dyDescent="0.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</row>
    <row r="605" spans="1:12" ht="13.5" customHeight="1" x14ac:dyDescent="0.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</row>
    <row r="606" spans="1:12" ht="13.5" customHeight="1" x14ac:dyDescent="0.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</row>
    <row r="607" spans="1:12" ht="13.5" customHeight="1" x14ac:dyDescent="0.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</row>
    <row r="608" spans="1:12" ht="13.5" customHeight="1" x14ac:dyDescent="0.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</row>
    <row r="609" spans="1:12" ht="13.5" customHeight="1" x14ac:dyDescent="0.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</row>
    <row r="610" spans="1:12" ht="13.5" customHeight="1" x14ac:dyDescent="0.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</row>
    <row r="611" spans="1:12" ht="13.5" customHeight="1" x14ac:dyDescent="0.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</row>
    <row r="612" spans="1:12" ht="13.5" customHeight="1" x14ac:dyDescent="0.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</row>
    <row r="613" spans="1:12" ht="13.5" customHeight="1" x14ac:dyDescent="0.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</row>
    <row r="614" spans="1:12" ht="13.5" customHeight="1" x14ac:dyDescent="0.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</row>
    <row r="615" spans="1:12" ht="13.5" customHeight="1" x14ac:dyDescent="0.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</row>
    <row r="616" spans="1:12" ht="13.5" customHeight="1" x14ac:dyDescent="0.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13.5" customHeight="1" x14ac:dyDescent="0.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13.5" customHeight="1" x14ac:dyDescent="0.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</row>
    <row r="619" spans="1:12" ht="13.5" customHeight="1" x14ac:dyDescent="0.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</row>
    <row r="620" spans="1:12" ht="13.5" customHeight="1" x14ac:dyDescent="0.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</row>
    <row r="621" spans="1:12" ht="13.5" customHeight="1" x14ac:dyDescent="0.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</row>
    <row r="622" spans="1:12" ht="13.5" customHeight="1" x14ac:dyDescent="0.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</row>
    <row r="623" spans="1:12" ht="13.5" customHeight="1" x14ac:dyDescent="0.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</row>
    <row r="624" spans="1:12" ht="13.5" customHeight="1" x14ac:dyDescent="0.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</row>
    <row r="625" spans="1:12" ht="13.5" customHeight="1" x14ac:dyDescent="0.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</row>
    <row r="626" spans="1:12" ht="13.5" customHeight="1" x14ac:dyDescent="0.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</row>
    <row r="627" spans="1:12" ht="13.5" customHeight="1" x14ac:dyDescent="0.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</row>
    <row r="628" spans="1:12" ht="13.5" customHeight="1" x14ac:dyDescent="0.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</row>
    <row r="629" spans="1:12" ht="13.5" customHeight="1" x14ac:dyDescent="0.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</row>
    <row r="630" spans="1:12" ht="13.5" customHeight="1" x14ac:dyDescent="0.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</row>
    <row r="631" spans="1:12" ht="13.5" customHeight="1" x14ac:dyDescent="0.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</row>
    <row r="632" spans="1:12" ht="13.5" customHeight="1" x14ac:dyDescent="0.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</row>
    <row r="633" spans="1:12" ht="13.5" customHeight="1" x14ac:dyDescent="0.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</row>
    <row r="634" spans="1:12" ht="13.5" customHeight="1" x14ac:dyDescent="0.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</row>
    <row r="635" spans="1:12" ht="13.5" customHeight="1" x14ac:dyDescent="0.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</row>
    <row r="636" spans="1:12" ht="13.5" customHeight="1" x14ac:dyDescent="0.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</row>
    <row r="637" spans="1:12" ht="13.5" customHeight="1" x14ac:dyDescent="0.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</row>
    <row r="638" spans="1:12" ht="13.5" customHeight="1" x14ac:dyDescent="0.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</row>
    <row r="639" spans="1:12" ht="13.5" customHeight="1" x14ac:dyDescent="0.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</row>
    <row r="640" spans="1:12" ht="13.5" customHeight="1" x14ac:dyDescent="0.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</row>
    <row r="641" spans="1:12" ht="13.5" customHeight="1" x14ac:dyDescent="0.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</row>
    <row r="642" spans="1:12" ht="13.5" customHeight="1" x14ac:dyDescent="0.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</row>
    <row r="643" spans="1:12" ht="13.5" customHeight="1" x14ac:dyDescent="0.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</row>
    <row r="644" spans="1:12" ht="13.5" customHeight="1" x14ac:dyDescent="0.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</row>
    <row r="645" spans="1:12" ht="13.5" customHeight="1" x14ac:dyDescent="0.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</row>
    <row r="646" spans="1:12" ht="13.5" customHeight="1" x14ac:dyDescent="0.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</row>
    <row r="647" spans="1:12" ht="13.5" customHeight="1" x14ac:dyDescent="0.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</row>
    <row r="648" spans="1:12" ht="13.5" customHeight="1" x14ac:dyDescent="0.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</row>
    <row r="649" spans="1:12" ht="13.5" customHeight="1" x14ac:dyDescent="0.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</row>
    <row r="650" spans="1:12" ht="13.5" customHeight="1" x14ac:dyDescent="0.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</row>
    <row r="651" spans="1:12" ht="13.5" customHeight="1" x14ac:dyDescent="0.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</row>
    <row r="652" spans="1:12" ht="13.5" customHeight="1" x14ac:dyDescent="0.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</row>
    <row r="653" spans="1:12" ht="13.5" customHeight="1" x14ac:dyDescent="0.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</row>
    <row r="654" spans="1:12" ht="13.5" customHeight="1" x14ac:dyDescent="0.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</row>
    <row r="655" spans="1:12" ht="13.5" customHeight="1" x14ac:dyDescent="0.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</row>
    <row r="656" spans="1:12" ht="13.5" customHeight="1" x14ac:dyDescent="0.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</row>
    <row r="657" spans="1:12" ht="13.5" customHeight="1" x14ac:dyDescent="0.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</row>
    <row r="658" spans="1:12" ht="13.5" customHeight="1" x14ac:dyDescent="0.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</row>
    <row r="659" spans="1:12" ht="13.5" customHeight="1" x14ac:dyDescent="0.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</row>
    <row r="660" spans="1:12" ht="13.5" customHeight="1" x14ac:dyDescent="0.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</row>
    <row r="661" spans="1:12" ht="13.5" customHeight="1" x14ac:dyDescent="0.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</row>
    <row r="662" spans="1:12" ht="13.5" customHeight="1" x14ac:dyDescent="0.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</row>
    <row r="663" spans="1:12" ht="13.5" customHeight="1" x14ac:dyDescent="0.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</row>
    <row r="664" spans="1:12" ht="13.5" customHeight="1" x14ac:dyDescent="0.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</row>
    <row r="665" spans="1:12" ht="13.5" customHeight="1" x14ac:dyDescent="0.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</row>
    <row r="666" spans="1:12" ht="13.5" customHeight="1" x14ac:dyDescent="0.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</row>
    <row r="667" spans="1:12" ht="13.5" customHeight="1" x14ac:dyDescent="0.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</row>
    <row r="668" spans="1:12" ht="13.5" customHeight="1" x14ac:dyDescent="0.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</row>
    <row r="669" spans="1:12" ht="13.5" customHeight="1" x14ac:dyDescent="0.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</row>
    <row r="670" spans="1:12" ht="13.5" customHeight="1" x14ac:dyDescent="0.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</row>
    <row r="671" spans="1:12" ht="13.5" customHeight="1" x14ac:dyDescent="0.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</row>
    <row r="672" spans="1:12" ht="13.5" customHeight="1" x14ac:dyDescent="0.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</row>
    <row r="673" spans="1:12" ht="13.5" customHeight="1" x14ac:dyDescent="0.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</row>
    <row r="674" spans="1:12" ht="13.5" customHeight="1" x14ac:dyDescent="0.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</row>
    <row r="675" spans="1:12" ht="13.5" customHeight="1" x14ac:dyDescent="0.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</row>
    <row r="676" spans="1:12" ht="13.5" customHeight="1" x14ac:dyDescent="0.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</row>
    <row r="677" spans="1:12" ht="13.5" customHeight="1" x14ac:dyDescent="0.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</row>
    <row r="678" spans="1:12" ht="13.5" customHeight="1" x14ac:dyDescent="0.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</row>
    <row r="679" spans="1:12" ht="13.5" customHeight="1" x14ac:dyDescent="0.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</row>
    <row r="680" spans="1:12" ht="13.5" customHeight="1" x14ac:dyDescent="0.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</row>
    <row r="681" spans="1:12" ht="13.5" customHeight="1" x14ac:dyDescent="0.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</row>
    <row r="682" spans="1:12" ht="13.5" customHeight="1" x14ac:dyDescent="0.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</row>
    <row r="683" spans="1:12" ht="13.5" customHeight="1" x14ac:dyDescent="0.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</row>
    <row r="684" spans="1:12" ht="13.5" customHeight="1" x14ac:dyDescent="0.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</row>
    <row r="685" spans="1:12" ht="13.5" customHeight="1" x14ac:dyDescent="0.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</row>
    <row r="686" spans="1:12" ht="13.5" customHeight="1" x14ac:dyDescent="0.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</row>
    <row r="687" spans="1:12" ht="13.5" customHeight="1" x14ac:dyDescent="0.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</row>
    <row r="688" spans="1:12" ht="13.5" customHeight="1" x14ac:dyDescent="0.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</row>
    <row r="689" spans="1:12" ht="13.5" customHeight="1" x14ac:dyDescent="0.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</row>
    <row r="690" spans="1:12" ht="13.5" customHeight="1" x14ac:dyDescent="0.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</row>
    <row r="691" spans="1:12" ht="13.5" customHeight="1" x14ac:dyDescent="0.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</row>
    <row r="692" spans="1:12" ht="13.5" customHeight="1" x14ac:dyDescent="0.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</row>
    <row r="693" spans="1:12" ht="13.5" customHeight="1" x14ac:dyDescent="0.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</row>
    <row r="694" spans="1:12" ht="13.5" customHeight="1" x14ac:dyDescent="0.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</row>
    <row r="695" spans="1:12" ht="13.5" customHeight="1" x14ac:dyDescent="0.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</row>
    <row r="696" spans="1:12" ht="13.5" customHeight="1" x14ac:dyDescent="0.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</row>
    <row r="697" spans="1:12" ht="13.5" customHeight="1" x14ac:dyDescent="0.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</row>
    <row r="698" spans="1:12" ht="13.5" customHeight="1" x14ac:dyDescent="0.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</row>
    <row r="699" spans="1:12" ht="13.5" customHeight="1" x14ac:dyDescent="0.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</row>
    <row r="700" spans="1:12" ht="13.5" customHeight="1" x14ac:dyDescent="0.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</row>
    <row r="701" spans="1:12" ht="13.5" customHeight="1" x14ac:dyDescent="0.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</row>
    <row r="702" spans="1:12" ht="13.5" customHeight="1" x14ac:dyDescent="0.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</row>
    <row r="703" spans="1:12" ht="13.5" customHeight="1" x14ac:dyDescent="0.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</row>
    <row r="704" spans="1:12" ht="13.5" customHeight="1" x14ac:dyDescent="0.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</row>
    <row r="705" spans="1:12" ht="13.5" customHeight="1" x14ac:dyDescent="0.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</row>
    <row r="706" spans="1:12" ht="13.5" customHeight="1" x14ac:dyDescent="0.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</row>
    <row r="707" spans="1:12" ht="13.5" customHeight="1" x14ac:dyDescent="0.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</row>
    <row r="708" spans="1:12" ht="13.5" customHeight="1" x14ac:dyDescent="0.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</row>
    <row r="709" spans="1:12" ht="13.5" customHeight="1" x14ac:dyDescent="0.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</row>
    <row r="710" spans="1:12" ht="13.5" customHeight="1" x14ac:dyDescent="0.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</row>
    <row r="711" spans="1:12" ht="13.5" customHeight="1" x14ac:dyDescent="0.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</row>
    <row r="712" spans="1:12" ht="13.5" customHeight="1" x14ac:dyDescent="0.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</row>
    <row r="713" spans="1:12" ht="13.5" customHeight="1" x14ac:dyDescent="0.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</row>
    <row r="714" spans="1:12" ht="13.5" customHeight="1" x14ac:dyDescent="0.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</row>
    <row r="715" spans="1:12" ht="13.5" customHeight="1" x14ac:dyDescent="0.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</row>
    <row r="716" spans="1:12" ht="13.5" customHeight="1" x14ac:dyDescent="0.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</row>
    <row r="717" spans="1:12" ht="13.5" customHeight="1" x14ac:dyDescent="0.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</row>
    <row r="718" spans="1:12" ht="13.5" customHeight="1" x14ac:dyDescent="0.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</row>
    <row r="719" spans="1:12" ht="13.5" customHeight="1" x14ac:dyDescent="0.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</row>
    <row r="720" spans="1:12" ht="13.5" customHeight="1" x14ac:dyDescent="0.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</row>
    <row r="721" spans="1:12" ht="13.5" customHeight="1" x14ac:dyDescent="0.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</row>
    <row r="722" spans="1:12" ht="13.5" customHeight="1" x14ac:dyDescent="0.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</row>
    <row r="723" spans="1:12" ht="13.5" customHeight="1" x14ac:dyDescent="0.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</row>
    <row r="724" spans="1:12" ht="13.5" customHeight="1" x14ac:dyDescent="0.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</row>
    <row r="725" spans="1:12" ht="13.5" customHeight="1" x14ac:dyDescent="0.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</row>
    <row r="726" spans="1:12" ht="13.5" customHeight="1" x14ac:dyDescent="0.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</row>
    <row r="727" spans="1:12" ht="13.5" customHeight="1" x14ac:dyDescent="0.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</row>
    <row r="728" spans="1:12" ht="13.5" customHeight="1" x14ac:dyDescent="0.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</row>
    <row r="729" spans="1:12" ht="13.5" customHeight="1" x14ac:dyDescent="0.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</row>
    <row r="730" spans="1:12" ht="13.5" customHeight="1" x14ac:dyDescent="0.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</row>
    <row r="731" spans="1:12" ht="13.5" customHeight="1" x14ac:dyDescent="0.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</row>
    <row r="732" spans="1:12" ht="13.5" customHeight="1" x14ac:dyDescent="0.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</row>
    <row r="733" spans="1:12" ht="13.5" customHeight="1" x14ac:dyDescent="0.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</row>
    <row r="734" spans="1:12" ht="13.5" customHeight="1" x14ac:dyDescent="0.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</row>
    <row r="735" spans="1:12" ht="13.5" customHeight="1" x14ac:dyDescent="0.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</row>
    <row r="736" spans="1:12" ht="13.5" customHeight="1" x14ac:dyDescent="0.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</row>
    <row r="737" spans="1:12" ht="13.5" customHeight="1" x14ac:dyDescent="0.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</row>
    <row r="738" spans="1:12" ht="13.5" customHeight="1" x14ac:dyDescent="0.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</row>
    <row r="739" spans="1:12" ht="13.5" customHeight="1" x14ac:dyDescent="0.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</row>
    <row r="740" spans="1:12" ht="13.5" customHeight="1" x14ac:dyDescent="0.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</row>
    <row r="741" spans="1:12" ht="13.5" customHeight="1" x14ac:dyDescent="0.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</row>
    <row r="742" spans="1:12" ht="13.5" customHeight="1" x14ac:dyDescent="0.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</row>
    <row r="743" spans="1:12" ht="13.5" customHeight="1" x14ac:dyDescent="0.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</row>
    <row r="744" spans="1:12" ht="13.5" customHeight="1" x14ac:dyDescent="0.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</row>
    <row r="745" spans="1:12" ht="13.5" customHeight="1" x14ac:dyDescent="0.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</row>
    <row r="746" spans="1:12" ht="13.5" customHeight="1" x14ac:dyDescent="0.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</row>
    <row r="747" spans="1:12" ht="13.5" customHeight="1" x14ac:dyDescent="0.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</row>
    <row r="748" spans="1:12" ht="13.5" customHeight="1" x14ac:dyDescent="0.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</row>
    <row r="749" spans="1:12" ht="13.5" customHeight="1" x14ac:dyDescent="0.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</row>
    <row r="750" spans="1:12" ht="13.5" customHeight="1" x14ac:dyDescent="0.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</row>
    <row r="751" spans="1:12" ht="13.5" customHeight="1" x14ac:dyDescent="0.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</row>
    <row r="752" spans="1:12" ht="13.5" customHeight="1" x14ac:dyDescent="0.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</row>
    <row r="753" spans="1:12" ht="13.5" customHeight="1" x14ac:dyDescent="0.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</row>
    <row r="754" spans="1:12" ht="13.5" customHeight="1" x14ac:dyDescent="0.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</row>
    <row r="755" spans="1:12" ht="13.5" customHeight="1" x14ac:dyDescent="0.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</row>
    <row r="756" spans="1:12" ht="13.5" customHeight="1" x14ac:dyDescent="0.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</row>
    <row r="757" spans="1:12" ht="13.5" customHeight="1" x14ac:dyDescent="0.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</row>
    <row r="758" spans="1:12" ht="13.5" customHeight="1" x14ac:dyDescent="0.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</row>
    <row r="759" spans="1:12" ht="13.5" customHeight="1" x14ac:dyDescent="0.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</row>
    <row r="760" spans="1:12" ht="13.5" customHeight="1" x14ac:dyDescent="0.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</row>
    <row r="761" spans="1:12" ht="13.5" customHeight="1" x14ac:dyDescent="0.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</row>
    <row r="762" spans="1:12" ht="13.5" customHeight="1" x14ac:dyDescent="0.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</row>
    <row r="763" spans="1:12" ht="13.5" customHeight="1" x14ac:dyDescent="0.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</row>
    <row r="764" spans="1:12" ht="13.5" customHeight="1" x14ac:dyDescent="0.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</row>
    <row r="765" spans="1:12" ht="13.5" customHeight="1" x14ac:dyDescent="0.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</row>
    <row r="766" spans="1:12" ht="13.5" customHeight="1" x14ac:dyDescent="0.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</row>
    <row r="767" spans="1:12" ht="13.5" customHeight="1" x14ac:dyDescent="0.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</row>
    <row r="768" spans="1:12" ht="13.5" customHeight="1" x14ac:dyDescent="0.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</row>
    <row r="769" spans="1:12" ht="13.5" customHeight="1" x14ac:dyDescent="0.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</row>
    <row r="770" spans="1:12" ht="13.5" customHeight="1" x14ac:dyDescent="0.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</row>
    <row r="771" spans="1:12" ht="13.5" customHeight="1" x14ac:dyDescent="0.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</row>
    <row r="772" spans="1:12" ht="13.5" customHeight="1" x14ac:dyDescent="0.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</row>
    <row r="773" spans="1:12" ht="13.5" customHeight="1" x14ac:dyDescent="0.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</row>
    <row r="774" spans="1:12" ht="13.5" customHeight="1" x14ac:dyDescent="0.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</row>
    <row r="775" spans="1:12" ht="13.5" customHeight="1" x14ac:dyDescent="0.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</row>
    <row r="776" spans="1:12" ht="13.5" customHeight="1" x14ac:dyDescent="0.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</row>
    <row r="777" spans="1:12" ht="13.5" customHeight="1" x14ac:dyDescent="0.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</row>
    <row r="778" spans="1:12" ht="13.5" customHeight="1" x14ac:dyDescent="0.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</row>
    <row r="779" spans="1:12" ht="13.5" customHeight="1" x14ac:dyDescent="0.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</row>
    <row r="780" spans="1:12" ht="13.5" customHeight="1" x14ac:dyDescent="0.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</row>
    <row r="781" spans="1:12" ht="13.5" customHeight="1" x14ac:dyDescent="0.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</row>
    <row r="782" spans="1:12" ht="13.5" customHeight="1" x14ac:dyDescent="0.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</row>
    <row r="783" spans="1:12" ht="13.5" customHeight="1" x14ac:dyDescent="0.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</row>
    <row r="784" spans="1:12" ht="13.5" customHeight="1" x14ac:dyDescent="0.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</row>
    <row r="785" spans="1:12" ht="13.5" customHeight="1" x14ac:dyDescent="0.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</row>
    <row r="786" spans="1:12" ht="13.5" customHeight="1" x14ac:dyDescent="0.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</row>
    <row r="787" spans="1:12" ht="13.5" customHeight="1" x14ac:dyDescent="0.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</row>
    <row r="788" spans="1:12" ht="13.5" customHeight="1" x14ac:dyDescent="0.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</row>
    <row r="789" spans="1:12" ht="13.5" customHeight="1" x14ac:dyDescent="0.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</row>
    <row r="790" spans="1:12" ht="13.5" customHeight="1" x14ac:dyDescent="0.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</row>
    <row r="791" spans="1:12" ht="13.5" customHeight="1" x14ac:dyDescent="0.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</row>
    <row r="792" spans="1:12" ht="13.5" customHeight="1" x14ac:dyDescent="0.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</row>
    <row r="793" spans="1:12" ht="13.5" customHeight="1" x14ac:dyDescent="0.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</row>
    <row r="794" spans="1:12" ht="13.5" customHeight="1" x14ac:dyDescent="0.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</row>
    <row r="795" spans="1:12" ht="13.5" customHeight="1" x14ac:dyDescent="0.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</row>
    <row r="796" spans="1:12" ht="13.5" customHeight="1" x14ac:dyDescent="0.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</row>
    <row r="797" spans="1:12" ht="13.5" customHeight="1" x14ac:dyDescent="0.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</row>
    <row r="798" spans="1:12" ht="13.5" customHeight="1" x14ac:dyDescent="0.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</row>
    <row r="799" spans="1:12" ht="13.5" customHeight="1" x14ac:dyDescent="0.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</row>
    <row r="800" spans="1:12" ht="13.5" customHeight="1" x14ac:dyDescent="0.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</row>
    <row r="801" spans="1:12" ht="13.5" customHeight="1" x14ac:dyDescent="0.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</row>
    <row r="802" spans="1:12" ht="13.5" customHeight="1" x14ac:dyDescent="0.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</row>
    <row r="803" spans="1:12" ht="13.5" customHeight="1" x14ac:dyDescent="0.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</row>
    <row r="804" spans="1:12" ht="13.5" customHeight="1" x14ac:dyDescent="0.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</row>
    <row r="805" spans="1:12" ht="13.5" customHeight="1" x14ac:dyDescent="0.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</row>
    <row r="806" spans="1:12" ht="13.5" customHeight="1" x14ac:dyDescent="0.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</row>
    <row r="807" spans="1:12" ht="13.5" customHeight="1" x14ac:dyDescent="0.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</row>
    <row r="808" spans="1:12" ht="13.5" customHeight="1" x14ac:dyDescent="0.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</row>
    <row r="809" spans="1:12" ht="13.5" customHeight="1" x14ac:dyDescent="0.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</row>
    <row r="810" spans="1:12" ht="13.5" customHeight="1" x14ac:dyDescent="0.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</row>
    <row r="811" spans="1:12" ht="13.5" customHeight="1" x14ac:dyDescent="0.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</row>
    <row r="812" spans="1:12" ht="13.5" customHeight="1" x14ac:dyDescent="0.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</row>
    <row r="813" spans="1:12" ht="13.5" customHeight="1" x14ac:dyDescent="0.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</row>
    <row r="814" spans="1:12" ht="13.5" customHeight="1" x14ac:dyDescent="0.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</row>
    <row r="815" spans="1:12" ht="13.5" customHeight="1" x14ac:dyDescent="0.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</row>
    <row r="816" spans="1:12" ht="13.5" customHeight="1" x14ac:dyDescent="0.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</row>
    <row r="817" spans="1:12" ht="13.5" customHeight="1" x14ac:dyDescent="0.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</row>
    <row r="818" spans="1:12" ht="13.5" customHeight="1" x14ac:dyDescent="0.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</row>
    <row r="819" spans="1:12" ht="13.5" customHeight="1" x14ac:dyDescent="0.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</row>
    <row r="820" spans="1:12" ht="13.5" customHeight="1" x14ac:dyDescent="0.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</row>
    <row r="821" spans="1:12" ht="13.5" customHeight="1" x14ac:dyDescent="0.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</row>
    <row r="822" spans="1:12" ht="13.5" customHeight="1" x14ac:dyDescent="0.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</row>
    <row r="823" spans="1:12" ht="13.5" customHeight="1" x14ac:dyDescent="0.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</row>
    <row r="824" spans="1:12" ht="13.5" customHeight="1" x14ac:dyDescent="0.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</row>
    <row r="825" spans="1:12" ht="13.5" customHeight="1" x14ac:dyDescent="0.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</row>
    <row r="826" spans="1:12" ht="13.5" customHeight="1" x14ac:dyDescent="0.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</row>
    <row r="827" spans="1:12" ht="13.5" customHeight="1" x14ac:dyDescent="0.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</row>
    <row r="828" spans="1:12" ht="13.5" customHeight="1" x14ac:dyDescent="0.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</row>
    <row r="829" spans="1:12" ht="13.5" customHeight="1" x14ac:dyDescent="0.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</row>
    <row r="830" spans="1:12" ht="13.5" customHeight="1" x14ac:dyDescent="0.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</row>
    <row r="831" spans="1:12" ht="13.5" customHeight="1" x14ac:dyDescent="0.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</row>
    <row r="832" spans="1:12" ht="13.5" customHeight="1" x14ac:dyDescent="0.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</row>
    <row r="833" spans="1:12" ht="13.5" customHeight="1" x14ac:dyDescent="0.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</row>
    <row r="834" spans="1:12" ht="13.5" customHeight="1" x14ac:dyDescent="0.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</row>
    <row r="835" spans="1:12" ht="13.5" customHeight="1" x14ac:dyDescent="0.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</row>
    <row r="836" spans="1:12" ht="13.5" customHeight="1" x14ac:dyDescent="0.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</row>
    <row r="837" spans="1:12" ht="13.5" customHeight="1" x14ac:dyDescent="0.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</row>
    <row r="838" spans="1:12" ht="13.5" customHeight="1" x14ac:dyDescent="0.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</row>
    <row r="839" spans="1:12" ht="13.5" customHeight="1" x14ac:dyDescent="0.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</row>
    <row r="840" spans="1:12" ht="13.5" customHeight="1" x14ac:dyDescent="0.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</row>
    <row r="841" spans="1:12" ht="13.5" customHeight="1" x14ac:dyDescent="0.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</row>
    <row r="842" spans="1:12" ht="13.5" customHeight="1" x14ac:dyDescent="0.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</row>
    <row r="843" spans="1:12" ht="13.5" customHeight="1" x14ac:dyDescent="0.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</row>
    <row r="844" spans="1:12" ht="13.5" customHeight="1" x14ac:dyDescent="0.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</row>
    <row r="845" spans="1:12" ht="13.5" customHeight="1" x14ac:dyDescent="0.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</row>
    <row r="846" spans="1:12" ht="13.5" customHeight="1" x14ac:dyDescent="0.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</row>
    <row r="847" spans="1:12" ht="13.5" customHeight="1" x14ac:dyDescent="0.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</row>
    <row r="848" spans="1:12" ht="13.5" customHeight="1" x14ac:dyDescent="0.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</row>
    <row r="849" spans="1:12" ht="13.5" customHeight="1" x14ac:dyDescent="0.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</row>
    <row r="850" spans="1:12" ht="13.5" customHeight="1" x14ac:dyDescent="0.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</row>
    <row r="851" spans="1:12" ht="13.5" customHeight="1" x14ac:dyDescent="0.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</row>
    <row r="852" spans="1:12" ht="13.5" customHeight="1" x14ac:dyDescent="0.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</row>
    <row r="853" spans="1:12" ht="13.5" customHeight="1" x14ac:dyDescent="0.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</row>
    <row r="854" spans="1:12" ht="13.5" customHeight="1" x14ac:dyDescent="0.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</row>
    <row r="855" spans="1:12" ht="13.5" customHeight="1" x14ac:dyDescent="0.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</row>
    <row r="856" spans="1:12" ht="13.5" customHeight="1" x14ac:dyDescent="0.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</row>
    <row r="857" spans="1:12" ht="13.5" customHeight="1" x14ac:dyDescent="0.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</row>
    <row r="858" spans="1:12" ht="13.5" customHeight="1" x14ac:dyDescent="0.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</row>
    <row r="859" spans="1:12" ht="13.5" customHeight="1" x14ac:dyDescent="0.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</row>
    <row r="860" spans="1:12" ht="13.5" customHeight="1" x14ac:dyDescent="0.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</row>
    <row r="861" spans="1:12" ht="13.5" customHeight="1" x14ac:dyDescent="0.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</row>
    <row r="862" spans="1:12" ht="13.5" customHeight="1" x14ac:dyDescent="0.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</row>
    <row r="863" spans="1:12" ht="13.5" customHeight="1" x14ac:dyDescent="0.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</row>
    <row r="864" spans="1:12" ht="13.5" customHeight="1" x14ac:dyDescent="0.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</row>
    <row r="865" spans="1:12" ht="13.5" customHeight="1" x14ac:dyDescent="0.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</row>
    <row r="866" spans="1:12" ht="13.5" customHeight="1" x14ac:dyDescent="0.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</row>
    <row r="867" spans="1:12" ht="13.5" customHeight="1" x14ac:dyDescent="0.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</row>
    <row r="868" spans="1:12" ht="13.5" customHeight="1" x14ac:dyDescent="0.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</row>
    <row r="869" spans="1:12" ht="13.5" customHeight="1" x14ac:dyDescent="0.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</row>
    <row r="870" spans="1:12" ht="13.5" customHeight="1" x14ac:dyDescent="0.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</row>
    <row r="871" spans="1:12" ht="13.5" customHeight="1" x14ac:dyDescent="0.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</row>
    <row r="872" spans="1:12" ht="13.5" customHeight="1" x14ac:dyDescent="0.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</row>
    <row r="873" spans="1:12" ht="13.5" customHeight="1" x14ac:dyDescent="0.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</row>
    <row r="874" spans="1:12" ht="13.5" customHeight="1" x14ac:dyDescent="0.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</row>
    <row r="875" spans="1:12" ht="13.5" customHeight="1" x14ac:dyDescent="0.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</row>
    <row r="876" spans="1:12" ht="13.5" customHeight="1" x14ac:dyDescent="0.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</row>
    <row r="877" spans="1:12" ht="13.5" customHeight="1" x14ac:dyDescent="0.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</row>
    <row r="878" spans="1:12" ht="13.5" customHeight="1" x14ac:dyDescent="0.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</row>
    <row r="879" spans="1:12" ht="13.5" customHeight="1" x14ac:dyDescent="0.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</row>
    <row r="880" spans="1:12" ht="13.5" customHeight="1" x14ac:dyDescent="0.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</row>
  </sheetData>
  <sheetProtection algorithmName="SHA-512" hashValue="wkRfh27RcHG1tmmoRFRwnp0Epndg5YWf896ZpT/ESf5f1Y7T7IUVpDbBcmlndotxIFPiTiYqZ6lzXM2zdXZgSw==" saltValue="a8D1+YkBF+a5aSy4taoHvw==" spinCount="100000" sheet="1" objects="1" scenarios="1" formatCells="0" formatColumns="0" formatRows="0" selectLockedCells="1"/>
  <mergeCells count="77">
    <mergeCell ref="F32:J32"/>
    <mergeCell ref="K32:L32"/>
    <mergeCell ref="A1:L1"/>
    <mergeCell ref="A2:L2"/>
    <mergeCell ref="A3:L3"/>
    <mergeCell ref="B6:K6"/>
    <mergeCell ref="A15:B15"/>
    <mergeCell ref="F17:J17"/>
    <mergeCell ref="K17:L17"/>
    <mergeCell ref="A18:L18"/>
    <mergeCell ref="B21:K21"/>
    <mergeCell ref="A30:B30"/>
    <mergeCell ref="A33:L33"/>
    <mergeCell ref="B36:K36"/>
    <mergeCell ref="A45:B45"/>
    <mergeCell ref="K47:L47"/>
    <mergeCell ref="F47:J47"/>
    <mergeCell ref="A48:L48"/>
    <mergeCell ref="B51:K51"/>
    <mergeCell ref="A60:B60"/>
    <mergeCell ref="F62:J62"/>
    <mergeCell ref="K62:L62"/>
    <mergeCell ref="A63:L63"/>
    <mergeCell ref="B66:K66"/>
    <mergeCell ref="A75:B75"/>
    <mergeCell ref="F77:J77"/>
    <mergeCell ref="K77:L77"/>
    <mergeCell ref="A78:L78"/>
    <mergeCell ref="B81:K81"/>
    <mergeCell ref="F152:J152"/>
    <mergeCell ref="A153:L153"/>
    <mergeCell ref="B156:K156"/>
    <mergeCell ref="A90:B90"/>
    <mergeCell ref="F92:J92"/>
    <mergeCell ref="K92:L92"/>
    <mergeCell ref="A93:L93"/>
    <mergeCell ref="B96:K96"/>
    <mergeCell ref="A105:B105"/>
    <mergeCell ref="F107:J107"/>
    <mergeCell ref="K107:L107"/>
    <mergeCell ref="A195:B195"/>
    <mergeCell ref="F182:J182"/>
    <mergeCell ref="K182:L182"/>
    <mergeCell ref="A183:L183"/>
    <mergeCell ref="B186:K186"/>
    <mergeCell ref="F197:J197"/>
    <mergeCell ref="K197:L197"/>
    <mergeCell ref="A198:L198"/>
    <mergeCell ref="B201:K201"/>
    <mergeCell ref="A210:B210"/>
    <mergeCell ref="F227:J227"/>
    <mergeCell ref="K227:L227"/>
    <mergeCell ref="F212:J212"/>
    <mergeCell ref="K212:L212"/>
    <mergeCell ref="A213:L213"/>
    <mergeCell ref="B216:K216"/>
    <mergeCell ref="A225:B225"/>
    <mergeCell ref="A108:L108"/>
    <mergeCell ref="B111:K111"/>
    <mergeCell ref="A120:B120"/>
    <mergeCell ref="F122:J122"/>
    <mergeCell ref="K122:L122"/>
    <mergeCell ref="A168:L168"/>
    <mergeCell ref="B171:K171"/>
    <mergeCell ref="A180:B180"/>
    <mergeCell ref="A123:L123"/>
    <mergeCell ref="B126:K126"/>
    <mergeCell ref="A135:B135"/>
    <mergeCell ref="F137:J137"/>
    <mergeCell ref="K137:L137"/>
    <mergeCell ref="A138:L138"/>
    <mergeCell ref="A165:B165"/>
    <mergeCell ref="B141:K141"/>
    <mergeCell ref="A150:B150"/>
    <mergeCell ref="K152:L152"/>
    <mergeCell ref="F167:J167"/>
    <mergeCell ref="K167:L167"/>
  </mergeCells>
  <dataValidations count="4">
    <dataValidation type="list" allowBlank="1" showErrorMessage="1" sqref="I10 I25 I40 I55 I70 I85 I100 I115 I130 I145 I160 I175 I190 I205 I220" xr:uid="{00000000-0002-0000-0400-000000000000}">
      <formula1>sexe</formula1>
    </dataValidation>
    <dataValidation type="list" allowBlank="1" showErrorMessage="1" sqref="E10 E25 E40 E55 E70 E85 E100 E115 E130 E145 E160 E175 E190 E205 E220" xr:uid="{00000000-0002-0000-0400-000002000000}">
      <formula1>Age</formula1>
    </dataValidation>
    <dataValidation type="list" allowBlank="1" showErrorMessage="1" sqref="G10 G25 G40 G55 G70 G85 G100 G115 G130 G145 G160 G175 G190 G205 G220" xr:uid="{00000000-0002-0000-0400-000003000000}">
      <formula1>Level</formula1>
    </dataValidation>
    <dataValidation type="list" allowBlank="1" showErrorMessage="1" sqref="C10 C25 C40 C55 C70 C85 C100 C115 C130 C145 C160 C175 C190 C205 C220" xr:uid="{00000000-0002-0000-0400-000004000000}">
      <formula1>Type</formula1>
    </dataValidation>
  </dataValidations>
  <pageMargins left="0.23622047244094491" right="0.23622047244094491" top="0.35433070866141736" bottom="0.35433070866141736" header="0" footer="0"/>
  <pageSetup scale="97" orientation="portrait" r:id="rId1"/>
  <rowBreaks count="7" manualBreakCount="7">
    <brk id="32" man="1"/>
    <brk id="62" man="1"/>
    <brk id="92" max="16383" man="1"/>
    <brk id="122" max="16383" man="1"/>
    <brk id="152" max="16383" man="1"/>
    <brk id="182" max="16383" man="1"/>
    <brk id="2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000"/>
  <sheetViews>
    <sheetView showGridLines="0" workbookViewId="0">
      <selection activeCell="A4" sqref="A4"/>
    </sheetView>
  </sheetViews>
  <sheetFormatPr baseColWidth="10" defaultColWidth="14.44140625" defaultRowHeight="15" customHeight="1" x14ac:dyDescent="0.3"/>
  <cols>
    <col min="1" max="3" width="25.6640625" style="27" customWidth="1"/>
    <col min="4" max="4" width="30.6640625" style="27" customWidth="1"/>
    <col min="5" max="5" width="15.44140625" style="27" customWidth="1"/>
    <col min="6" max="21" width="10.6640625" style="27" customWidth="1"/>
    <col min="22" max="16384" width="14.44140625" style="27"/>
  </cols>
  <sheetData>
    <row r="1" spans="1:21" ht="19.95" customHeight="1" x14ac:dyDescent="0.4">
      <c r="A1" s="186" t="str">
        <f>_xlfn.CONCAT("CDE - ",Informations!B6)</f>
        <v xml:space="preserve">CDE - </v>
      </c>
      <c r="B1" s="187"/>
      <c r="C1" s="187"/>
      <c r="D1" s="187"/>
      <c r="E1" s="18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9.95" customHeight="1" x14ac:dyDescent="0.3">
      <c r="A2" s="188" t="s">
        <v>203</v>
      </c>
      <c r="B2" s="197"/>
      <c r="C2" s="197"/>
      <c r="D2" s="197"/>
      <c r="E2" s="197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45" customHeight="1" x14ac:dyDescent="0.3">
      <c r="A3" s="132" t="s">
        <v>83</v>
      </c>
      <c r="B3" s="28" t="s">
        <v>84</v>
      </c>
      <c r="C3" s="28" t="s">
        <v>85</v>
      </c>
      <c r="D3" s="141" t="s">
        <v>204</v>
      </c>
      <c r="E3" s="29" t="s">
        <v>206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6.2" customHeight="1" x14ac:dyDescent="0.3">
      <c r="A4" s="31"/>
      <c r="B4" s="31"/>
      <c r="C4" s="31"/>
      <c r="D4" s="31"/>
      <c r="E4" s="31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6.2" customHeight="1" x14ac:dyDescent="0.3">
      <c r="A5" s="31"/>
      <c r="B5" s="31"/>
      <c r="C5" s="31"/>
      <c r="D5" s="31"/>
      <c r="E5" s="31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.2" customHeight="1" x14ac:dyDescent="0.3">
      <c r="A6" s="31"/>
      <c r="B6" s="31"/>
      <c r="C6" s="31"/>
      <c r="D6" s="31"/>
      <c r="E6" s="3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6.2" customHeight="1" x14ac:dyDescent="0.3">
      <c r="A7" s="31"/>
      <c r="B7" s="31"/>
      <c r="C7" s="31"/>
      <c r="D7" s="31"/>
      <c r="E7" s="3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6.2" customHeight="1" x14ac:dyDescent="0.3">
      <c r="A8" s="31"/>
      <c r="B8" s="31"/>
      <c r="C8" s="31"/>
      <c r="D8" s="31"/>
      <c r="E8" s="3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6.2" customHeight="1" x14ac:dyDescent="0.3">
      <c r="A9" s="31"/>
      <c r="B9" s="31"/>
      <c r="C9" s="31"/>
      <c r="D9" s="31"/>
      <c r="E9" s="31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6.2" customHeight="1" x14ac:dyDescent="0.3">
      <c r="A10" s="31"/>
      <c r="B10" s="31"/>
      <c r="C10" s="31"/>
      <c r="D10" s="31"/>
      <c r="E10" s="31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6.2" customHeight="1" x14ac:dyDescent="0.3">
      <c r="A11" s="31"/>
      <c r="B11" s="31"/>
      <c r="C11" s="31"/>
      <c r="D11" s="31"/>
      <c r="E11" s="31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6.2" customHeight="1" x14ac:dyDescent="0.3">
      <c r="A12" s="31"/>
      <c r="B12" s="31"/>
      <c r="C12" s="31"/>
      <c r="D12" s="31"/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6.2" customHeight="1" x14ac:dyDescent="0.3">
      <c r="A13" s="31"/>
      <c r="B13" s="31"/>
      <c r="C13" s="31"/>
      <c r="D13" s="31"/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6.2" customHeight="1" x14ac:dyDescent="0.3">
      <c r="A14" s="31"/>
      <c r="B14" s="31"/>
      <c r="C14" s="31"/>
      <c r="D14" s="31"/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6.2" customHeight="1" x14ac:dyDescent="0.3">
      <c r="A15" s="31"/>
      <c r="B15" s="31"/>
      <c r="C15" s="31"/>
      <c r="D15" s="31"/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6.2" customHeight="1" x14ac:dyDescent="0.3">
      <c r="A16" s="31"/>
      <c r="B16" s="31"/>
      <c r="C16" s="31"/>
      <c r="D16" s="31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6.2" customHeight="1" x14ac:dyDescent="0.3">
      <c r="A17" s="31"/>
      <c r="B17" s="31"/>
      <c r="C17" s="31"/>
      <c r="D17" s="31"/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6.2" customHeight="1" x14ac:dyDescent="0.3">
      <c r="A18" s="31"/>
      <c r="B18" s="31"/>
      <c r="C18" s="31"/>
      <c r="D18" s="31"/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6.2" customHeight="1" x14ac:dyDescent="0.3">
      <c r="A19" s="31"/>
      <c r="B19" s="31"/>
      <c r="C19" s="31"/>
      <c r="D19" s="31"/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6.2" customHeight="1" x14ac:dyDescent="0.3">
      <c r="A20" s="31"/>
      <c r="B20" s="31"/>
      <c r="C20" s="31"/>
      <c r="D20" s="31"/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6.2" customHeight="1" x14ac:dyDescent="0.3">
      <c r="A21" s="31"/>
      <c r="B21" s="31"/>
      <c r="C21" s="31"/>
      <c r="D21" s="31"/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6.2" customHeight="1" x14ac:dyDescent="0.3">
      <c r="A22" s="31"/>
      <c r="B22" s="31"/>
      <c r="C22" s="31"/>
      <c r="D22" s="31"/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6.2" customHeight="1" x14ac:dyDescent="0.3">
      <c r="A23" s="31"/>
      <c r="B23" s="31"/>
      <c r="C23" s="31"/>
      <c r="D23" s="31"/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6.2" customHeight="1" x14ac:dyDescent="0.3">
      <c r="A24" s="31"/>
      <c r="B24" s="31"/>
      <c r="C24" s="31"/>
      <c r="D24" s="31"/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6.2" customHeight="1" x14ac:dyDescent="0.3">
      <c r="A25" s="31"/>
      <c r="B25" s="31"/>
      <c r="C25" s="31"/>
      <c r="D25" s="31"/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6.2" customHeight="1" x14ac:dyDescent="0.3">
      <c r="A26" s="31"/>
      <c r="B26" s="31"/>
      <c r="C26" s="31"/>
      <c r="D26" s="31"/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6.2" customHeight="1" x14ac:dyDescent="0.3">
      <c r="A27" s="31"/>
      <c r="B27" s="31"/>
      <c r="C27" s="31"/>
      <c r="D27" s="31"/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6.2" customHeight="1" x14ac:dyDescent="0.3">
      <c r="A28" s="31"/>
      <c r="B28" s="31"/>
      <c r="C28" s="31"/>
      <c r="D28" s="31"/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6.2" customHeight="1" x14ac:dyDescent="0.3">
      <c r="A29" s="31"/>
      <c r="B29" s="31"/>
      <c r="C29" s="31"/>
      <c r="D29" s="31"/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6.2" customHeight="1" x14ac:dyDescent="0.3">
      <c r="A30" s="31"/>
      <c r="B30" s="31"/>
      <c r="C30" s="31"/>
      <c r="D30" s="31"/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6.2" customHeight="1" x14ac:dyDescent="0.3">
      <c r="A31" s="31"/>
      <c r="B31" s="31"/>
      <c r="C31" s="31"/>
      <c r="D31" s="31"/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6.2" customHeight="1" x14ac:dyDescent="0.3">
      <c r="A32" s="31"/>
      <c r="B32" s="31"/>
      <c r="C32" s="31"/>
      <c r="D32" s="31"/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6.2" customHeight="1" x14ac:dyDescent="0.3">
      <c r="A33" s="31"/>
      <c r="B33" s="31"/>
      <c r="C33" s="31"/>
      <c r="D33" s="31"/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6.2" customHeight="1" x14ac:dyDescent="0.3">
      <c r="A34" s="31"/>
      <c r="B34" s="31"/>
      <c r="C34" s="31"/>
      <c r="D34" s="31"/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6.2" customHeight="1" x14ac:dyDescent="0.3">
      <c r="A35" s="31"/>
      <c r="B35" s="31"/>
      <c r="C35" s="31"/>
      <c r="D35" s="31"/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16.2" customHeight="1" x14ac:dyDescent="0.3">
      <c r="A36" s="31"/>
      <c r="B36" s="31"/>
      <c r="C36" s="31"/>
      <c r="D36" s="31"/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16.2" customHeight="1" x14ac:dyDescent="0.3">
      <c r="A37" s="31"/>
      <c r="B37" s="31"/>
      <c r="C37" s="31"/>
      <c r="D37" s="31"/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6.2" customHeight="1" x14ac:dyDescent="0.3">
      <c r="A38" s="31"/>
      <c r="B38" s="31"/>
      <c r="C38" s="31"/>
      <c r="D38" s="31"/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6.2" customHeight="1" x14ac:dyDescent="0.3">
      <c r="A39" s="31"/>
      <c r="B39" s="31"/>
      <c r="C39" s="31"/>
      <c r="D39" s="31"/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16.2" customHeight="1" x14ac:dyDescent="0.3">
      <c r="A40" s="31"/>
      <c r="B40" s="31"/>
      <c r="C40" s="31"/>
      <c r="D40" s="31"/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16.2" customHeight="1" x14ac:dyDescent="0.3">
      <c r="A41" s="31"/>
      <c r="B41" s="31"/>
      <c r="C41" s="31"/>
      <c r="D41" s="31"/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6.2" customHeight="1" x14ac:dyDescent="0.3">
      <c r="A42" s="31"/>
      <c r="B42" s="31"/>
      <c r="C42" s="31"/>
      <c r="D42" s="31"/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6.2" customHeight="1" x14ac:dyDescent="0.3">
      <c r="A43" s="31"/>
      <c r="B43" s="31"/>
      <c r="C43" s="31"/>
      <c r="D43" s="31"/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6.2" customHeight="1" x14ac:dyDescent="0.3">
      <c r="A44" s="31"/>
      <c r="B44" s="31"/>
      <c r="C44" s="31"/>
      <c r="D44" s="31"/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6.2" customHeight="1" x14ac:dyDescent="0.3">
      <c r="A45" s="31"/>
      <c r="B45" s="31"/>
      <c r="C45" s="31"/>
      <c r="D45" s="31"/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6.2" customHeight="1" x14ac:dyDescent="0.3">
      <c r="A46" s="31"/>
      <c r="B46" s="31"/>
      <c r="C46" s="31"/>
      <c r="D46" s="31"/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6.2" customHeight="1" x14ac:dyDescent="0.3">
      <c r="A47" s="31"/>
      <c r="B47" s="31"/>
      <c r="C47" s="31"/>
      <c r="D47" s="31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6.2" customHeight="1" x14ac:dyDescent="0.3">
      <c r="A48" s="31"/>
      <c r="B48" s="31"/>
      <c r="C48" s="31"/>
      <c r="D48" s="31"/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6.2" customHeight="1" x14ac:dyDescent="0.3">
      <c r="A49" s="31"/>
      <c r="B49" s="31"/>
      <c r="C49" s="31"/>
      <c r="D49" s="31"/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6.2" customHeight="1" x14ac:dyDescent="0.3">
      <c r="A50" s="31"/>
      <c r="B50" s="31"/>
      <c r="C50" s="31"/>
      <c r="D50" s="31"/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3.5" customHeight="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3.5" customHeight="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3.5" customHeight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3.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3.5" customHeight="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3.5" customHeight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3.5" customHeight="1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3.5" customHeight="1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3.5" customHeight="1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3.5" customHeight="1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3.5" customHeight="1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3.5" customHeight="1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3.5" customHeigh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3.5" customHeight="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3.5" customHeight="1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3.5" customHeight="1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3.5" customHeight="1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3.5" customHeight="1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3.5" customHeight="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3.5" customHeight="1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3.5" customHeight="1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3.5" customHeight="1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3.5" customHeight="1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13.5" customHeight="1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13.5" customHeigh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ht="13.5" customHeight="1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ht="13.5" customHeight="1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3.5" customHeight="1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13.5" customHeight="1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13.5" customHeight="1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13.5" customHeight="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13.5" customHeight="1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3.5" customHeight="1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13.5" customHeight="1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13.5" customHeight="1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ht="13.5" customHeight="1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ht="13.5" customHeight="1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ht="13.5" customHeight="1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13.5" customHeight="1" x14ac:dyDescent="0.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13.5" customHeight="1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ht="13.5" customHeight="1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13.5" customHeight="1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3.5" customHeight="1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ht="13.5" customHeight="1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ht="13.5" customHeight="1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ht="13.5" customHeight="1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ht="13.5" customHeight="1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13.5" customHeight="1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ht="13.5" customHeight="1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ht="13.5" customHeight="1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ht="13.5" customHeight="1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ht="13.5" customHeight="1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3.5" customHeight="1" x14ac:dyDescent="0.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ht="13.5" customHeight="1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ht="13.5" customHeight="1" x14ac:dyDescent="0.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ht="13.5" customHeight="1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ht="13.5" customHeight="1" x14ac:dyDescent="0.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ht="13.5" customHeight="1" x14ac:dyDescent="0.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ht="13.5" customHeight="1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ht="13.5" customHeight="1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ht="13.5" customHeight="1" x14ac:dyDescent="0.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ht="13.5" customHeight="1" x14ac:dyDescent="0.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3.5" customHeight="1" x14ac:dyDescent="0.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3.5" customHeight="1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ht="13.5" customHeight="1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ht="13.5" customHeight="1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ht="13.5" customHeight="1" x14ac:dyDescent="0.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ht="13.5" customHeight="1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ht="13.5" customHeight="1" x14ac:dyDescent="0.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ht="13.5" customHeight="1" x14ac:dyDescent="0.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ht="13.5" customHeight="1" x14ac:dyDescent="0.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ht="13.5" customHeight="1" x14ac:dyDescent="0.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3.5" customHeight="1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ht="13.5" customHeight="1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ht="13.5" customHeight="1" x14ac:dyDescent="0.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3.5" customHeight="1" x14ac:dyDescent="0.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13.5" customHeight="1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3.5" customHeight="1" x14ac:dyDescent="0.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13.5" customHeight="1" x14ac:dyDescent="0.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13.5" customHeight="1" x14ac:dyDescent="0.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13.5" customHeight="1" x14ac:dyDescent="0.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3.5" customHeight="1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3.5" customHeight="1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13.5" customHeight="1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ht="13.5" customHeight="1" x14ac:dyDescent="0.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ht="13.5" customHeight="1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13.5" customHeight="1" x14ac:dyDescent="0.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ht="13.5" customHeight="1" x14ac:dyDescent="0.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13.5" customHeight="1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13.5" customHeight="1" x14ac:dyDescent="0.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13.5" customHeight="1" x14ac:dyDescent="0.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13.5" customHeight="1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3.5" customHeight="1" x14ac:dyDescent="0.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13.5" customHeight="1" x14ac:dyDescent="0.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ht="13.5" customHeight="1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3.5" customHeight="1" x14ac:dyDescent="0.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ht="13.5" customHeight="1" x14ac:dyDescent="0.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3.5" customHeight="1" x14ac:dyDescent="0.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3.5" customHeight="1" x14ac:dyDescent="0.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ht="13.5" customHeight="1" x14ac:dyDescent="0.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ht="13.5" customHeight="1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3.5" customHeight="1" x14ac:dyDescent="0.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3.5" customHeight="1" x14ac:dyDescent="0.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3.5" customHeight="1" x14ac:dyDescent="0.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ht="13.5" customHeight="1" x14ac:dyDescent="0.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ht="13.5" customHeight="1" x14ac:dyDescent="0.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ht="13.5" customHeight="1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ht="13.5" customHeight="1" x14ac:dyDescent="0.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ht="13.5" customHeight="1" x14ac:dyDescent="0.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ht="13.5" customHeight="1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ht="13.5" customHeight="1" x14ac:dyDescent="0.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ht="13.5" customHeight="1" x14ac:dyDescent="0.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13.5" customHeight="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ht="13.5" customHeight="1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ht="13.5" customHeight="1" x14ac:dyDescent="0.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ht="13.5" customHeight="1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ht="13.5" customHeight="1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ht="13.5" customHeight="1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ht="13.5" customHeight="1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ht="13.5" customHeight="1" x14ac:dyDescent="0.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ht="13.5" customHeight="1" x14ac:dyDescent="0.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ht="13.5" customHeight="1" x14ac:dyDescent="0.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13.5" customHeight="1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ht="13.5" customHeight="1" x14ac:dyDescent="0.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ht="13.5" customHeight="1" x14ac:dyDescent="0.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ht="13.5" customHeight="1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ht="13.5" customHeight="1" x14ac:dyDescent="0.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ht="13.5" customHeight="1" x14ac:dyDescent="0.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ht="13.5" customHeight="1" x14ac:dyDescent="0.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ht="13.5" customHeight="1" x14ac:dyDescent="0.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13.5" customHeight="1" x14ac:dyDescent="0.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ht="13.5" customHeight="1" x14ac:dyDescent="0.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3.5" customHeight="1" x14ac:dyDescent="0.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ht="13.5" customHeight="1" x14ac:dyDescent="0.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ht="13.5" customHeight="1" x14ac:dyDescent="0.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ht="13.5" customHeight="1" x14ac:dyDescent="0.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ht="13.5" customHeight="1" x14ac:dyDescent="0.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ht="13.5" customHeight="1" x14ac:dyDescent="0.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ht="13.5" customHeight="1" x14ac:dyDescent="0.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ht="13.5" customHeight="1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ht="13.5" customHeight="1" x14ac:dyDescent="0.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ht="13.5" customHeight="1" x14ac:dyDescent="0.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13.5" customHeight="1" x14ac:dyDescent="0.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ht="13.5" customHeight="1" x14ac:dyDescent="0.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ht="13.5" customHeight="1" x14ac:dyDescent="0.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ht="13.5" customHeight="1" x14ac:dyDescent="0.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ht="13.5" customHeight="1" x14ac:dyDescent="0.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ht="13.5" customHeight="1" x14ac:dyDescent="0.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ht="13.5" customHeight="1" x14ac:dyDescent="0.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ht="13.5" customHeight="1" x14ac:dyDescent="0.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ht="13.5" customHeight="1" x14ac:dyDescent="0.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ht="13.5" customHeight="1" x14ac:dyDescent="0.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13.5" customHeight="1" x14ac:dyDescent="0.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ht="13.5" customHeight="1" x14ac:dyDescent="0.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ht="13.5" customHeight="1" x14ac:dyDescent="0.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ht="13.5" customHeight="1" x14ac:dyDescent="0.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ht="13.5" customHeight="1" x14ac:dyDescent="0.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ht="13.5" customHeight="1" x14ac:dyDescent="0.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ht="13.5" customHeight="1" x14ac:dyDescent="0.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ht="13.5" customHeight="1" x14ac:dyDescent="0.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ht="13.5" customHeight="1" x14ac:dyDescent="0.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 ht="13.5" customHeight="1" x14ac:dyDescent="0.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13.5" customHeight="1" x14ac:dyDescent="0.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ht="13.5" customHeight="1" x14ac:dyDescent="0.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ht="13.5" customHeight="1" x14ac:dyDescent="0.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ht="13.5" customHeight="1" x14ac:dyDescent="0.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ht="13.5" customHeight="1" x14ac:dyDescent="0.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ht="13.5" customHeight="1" x14ac:dyDescent="0.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ht="13.5" customHeight="1" x14ac:dyDescent="0.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ht="13.5" customHeight="1" x14ac:dyDescent="0.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ht="13.5" customHeight="1" x14ac:dyDescent="0.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ht="13.5" customHeight="1" x14ac:dyDescent="0.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ht="13.5" customHeight="1" x14ac:dyDescent="0.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 ht="13.5" customHeight="1" x14ac:dyDescent="0.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 ht="13.5" customHeight="1" x14ac:dyDescent="0.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 ht="13.5" customHeight="1" x14ac:dyDescent="0.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 ht="13.5" customHeight="1" x14ac:dyDescent="0.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 ht="13.5" customHeight="1" x14ac:dyDescent="0.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 ht="13.5" customHeight="1" x14ac:dyDescent="0.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 ht="13.5" customHeight="1" x14ac:dyDescent="0.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 ht="13.5" customHeight="1" x14ac:dyDescent="0.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ht="13.5" customHeight="1" x14ac:dyDescent="0.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ht="13.5" customHeight="1" x14ac:dyDescent="0.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ht="13.5" customHeight="1" x14ac:dyDescent="0.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ht="13.5" customHeight="1" x14ac:dyDescent="0.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ht="13.5" customHeight="1" x14ac:dyDescent="0.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ht="13.5" customHeight="1" x14ac:dyDescent="0.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ht="13.5" customHeight="1" x14ac:dyDescent="0.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ht="13.5" customHeight="1" x14ac:dyDescent="0.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ht="13.5" customHeight="1" x14ac:dyDescent="0.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ht="13.5" customHeight="1" x14ac:dyDescent="0.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ht="13.5" customHeight="1" x14ac:dyDescent="0.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13.5" customHeight="1" x14ac:dyDescent="0.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 ht="13.5" customHeight="1" x14ac:dyDescent="0.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 ht="13.5" customHeight="1" x14ac:dyDescent="0.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3.5" customHeight="1" x14ac:dyDescent="0.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3.5" customHeight="1" x14ac:dyDescent="0.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ht="13.5" customHeight="1" x14ac:dyDescent="0.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 ht="13.5" customHeight="1" x14ac:dyDescent="0.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 ht="13.5" customHeight="1" x14ac:dyDescent="0.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ht="13.5" customHeight="1" x14ac:dyDescent="0.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ht="13.5" customHeight="1" x14ac:dyDescent="0.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ht="13.5" customHeight="1" x14ac:dyDescent="0.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 ht="13.5" customHeight="1" x14ac:dyDescent="0.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 ht="13.5" customHeight="1" x14ac:dyDescent="0.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 ht="13.5" customHeight="1" x14ac:dyDescent="0.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 ht="13.5" customHeight="1" x14ac:dyDescent="0.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 ht="13.5" customHeight="1" x14ac:dyDescent="0.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 ht="13.5" customHeight="1" x14ac:dyDescent="0.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 ht="13.5" customHeight="1" x14ac:dyDescent="0.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 ht="13.5" customHeight="1" x14ac:dyDescent="0.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 ht="13.5" customHeight="1" x14ac:dyDescent="0.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ht="13.5" customHeight="1" x14ac:dyDescent="0.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 ht="13.5" customHeight="1" x14ac:dyDescent="0.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 ht="13.5" customHeight="1" x14ac:dyDescent="0.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 ht="13.5" customHeight="1" x14ac:dyDescent="0.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ht="13.5" customHeight="1" x14ac:dyDescent="0.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 ht="13.5" customHeight="1" x14ac:dyDescent="0.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 ht="13.5" customHeight="1" x14ac:dyDescent="0.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 ht="13.5" customHeight="1" x14ac:dyDescent="0.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 ht="13.5" customHeight="1" x14ac:dyDescent="0.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 ht="13.5" customHeight="1" x14ac:dyDescent="0.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ht="13.5" customHeight="1" x14ac:dyDescent="0.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ht="13.5" customHeight="1" x14ac:dyDescent="0.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 ht="13.5" customHeight="1" x14ac:dyDescent="0.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ht="13.5" customHeight="1" x14ac:dyDescent="0.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ht="13.5" customHeight="1" x14ac:dyDescent="0.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 ht="13.5" customHeight="1" x14ac:dyDescent="0.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 ht="13.5" customHeight="1" x14ac:dyDescent="0.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ht="13.5" customHeight="1" x14ac:dyDescent="0.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 ht="13.5" customHeight="1" x14ac:dyDescent="0.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ht="13.5" customHeight="1" x14ac:dyDescent="0.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ht="13.5" customHeight="1" x14ac:dyDescent="0.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 ht="13.5" customHeight="1" x14ac:dyDescent="0.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 ht="13.5" customHeight="1" x14ac:dyDescent="0.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 ht="13.5" customHeight="1" x14ac:dyDescent="0.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 ht="13.5" customHeight="1" x14ac:dyDescent="0.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 ht="13.5" customHeight="1" x14ac:dyDescent="0.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 ht="13.5" customHeight="1" x14ac:dyDescent="0.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 ht="13.5" customHeight="1" x14ac:dyDescent="0.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 ht="13.5" customHeight="1" x14ac:dyDescent="0.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 ht="13.5" customHeight="1" x14ac:dyDescent="0.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ht="13.5" customHeight="1" x14ac:dyDescent="0.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ht="13.5" customHeight="1" x14ac:dyDescent="0.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 ht="13.5" customHeight="1" x14ac:dyDescent="0.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 ht="13.5" customHeight="1" x14ac:dyDescent="0.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ht="13.5" customHeight="1" x14ac:dyDescent="0.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 ht="13.5" customHeight="1" x14ac:dyDescent="0.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ht="13.5" customHeight="1" x14ac:dyDescent="0.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 ht="13.5" customHeight="1" x14ac:dyDescent="0.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 ht="13.5" customHeight="1" x14ac:dyDescent="0.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 ht="13.5" customHeight="1" x14ac:dyDescent="0.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ht="13.5" customHeight="1" x14ac:dyDescent="0.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 ht="13.5" customHeight="1" x14ac:dyDescent="0.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 ht="13.5" customHeight="1" x14ac:dyDescent="0.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 ht="13.5" customHeight="1" x14ac:dyDescent="0.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 ht="13.5" customHeight="1" x14ac:dyDescent="0.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ht="13.5" customHeight="1" x14ac:dyDescent="0.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 ht="13.5" customHeight="1" x14ac:dyDescent="0.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ht="13.5" customHeight="1" x14ac:dyDescent="0.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 ht="13.5" customHeight="1" x14ac:dyDescent="0.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 ht="13.5" customHeight="1" x14ac:dyDescent="0.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ht="13.5" customHeight="1" x14ac:dyDescent="0.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 ht="13.5" customHeight="1" x14ac:dyDescent="0.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 ht="13.5" customHeight="1" x14ac:dyDescent="0.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 ht="13.5" customHeight="1" x14ac:dyDescent="0.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:21" ht="13.5" customHeight="1" x14ac:dyDescent="0.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 ht="13.5" customHeight="1" x14ac:dyDescent="0.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ht="13.5" customHeight="1" x14ac:dyDescent="0.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ht="13.5" customHeight="1" x14ac:dyDescent="0.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ht="13.5" customHeight="1" x14ac:dyDescent="0.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 ht="13.5" customHeight="1" x14ac:dyDescent="0.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3.5" customHeight="1" x14ac:dyDescent="0.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ht="13.5" customHeight="1" x14ac:dyDescent="0.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 ht="13.5" customHeight="1" x14ac:dyDescent="0.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ht="13.5" customHeight="1" x14ac:dyDescent="0.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 ht="13.5" customHeight="1" x14ac:dyDescent="0.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 ht="13.5" customHeight="1" x14ac:dyDescent="0.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:21" ht="13.5" customHeight="1" x14ac:dyDescent="0.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:21" ht="13.5" customHeight="1" x14ac:dyDescent="0.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:21" ht="13.5" customHeight="1" x14ac:dyDescent="0.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:21" ht="13.5" customHeight="1" x14ac:dyDescent="0.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 ht="13.5" customHeight="1" x14ac:dyDescent="0.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:21" ht="13.5" customHeight="1" x14ac:dyDescent="0.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:21" ht="13.5" customHeight="1" x14ac:dyDescent="0.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:21" ht="13.5" customHeight="1" x14ac:dyDescent="0.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 ht="13.5" customHeight="1" x14ac:dyDescent="0.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:21" ht="13.5" customHeight="1" x14ac:dyDescent="0.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:21" ht="13.5" customHeight="1" x14ac:dyDescent="0.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 ht="13.5" customHeight="1" x14ac:dyDescent="0.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:21" ht="13.5" customHeight="1" x14ac:dyDescent="0.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:21" ht="13.5" customHeight="1" x14ac:dyDescent="0.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 ht="13.5" customHeight="1" x14ac:dyDescent="0.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:21" ht="13.5" customHeight="1" x14ac:dyDescent="0.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:21" ht="13.5" customHeight="1" x14ac:dyDescent="0.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 ht="13.5" customHeight="1" x14ac:dyDescent="0.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 ht="13.5" customHeight="1" x14ac:dyDescent="0.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:21" ht="13.5" customHeight="1" x14ac:dyDescent="0.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:21" ht="13.5" customHeight="1" x14ac:dyDescent="0.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ht="13.5" customHeight="1" x14ac:dyDescent="0.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:21" ht="13.5" customHeight="1" x14ac:dyDescent="0.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 ht="13.5" customHeight="1" x14ac:dyDescent="0.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:21" ht="13.5" customHeight="1" x14ac:dyDescent="0.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:21" ht="13.5" customHeight="1" x14ac:dyDescent="0.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:21" ht="13.5" customHeight="1" x14ac:dyDescent="0.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:21" ht="13.5" customHeight="1" x14ac:dyDescent="0.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:21" ht="13.5" customHeight="1" x14ac:dyDescent="0.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:21" ht="13.5" customHeight="1" x14ac:dyDescent="0.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:21" ht="13.5" customHeight="1" x14ac:dyDescent="0.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:21" ht="13.5" customHeight="1" x14ac:dyDescent="0.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 ht="13.5" customHeight="1" x14ac:dyDescent="0.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 ht="13.5" customHeight="1" x14ac:dyDescent="0.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:21" ht="13.5" customHeight="1" x14ac:dyDescent="0.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:21" ht="13.5" customHeight="1" x14ac:dyDescent="0.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 ht="13.5" customHeight="1" x14ac:dyDescent="0.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:21" ht="13.5" customHeight="1" x14ac:dyDescent="0.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 ht="13.5" customHeight="1" x14ac:dyDescent="0.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:21" ht="13.5" customHeight="1" x14ac:dyDescent="0.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 ht="13.5" customHeight="1" x14ac:dyDescent="0.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:21" ht="13.5" customHeight="1" x14ac:dyDescent="0.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:21" ht="13.5" customHeight="1" x14ac:dyDescent="0.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:21" ht="13.5" customHeight="1" x14ac:dyDescent="0.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:21" ht="13.5" customHeight="1" x14ac:dyDescent="0.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:21" ht="13.5" customHeight="1" x14ac:dyDescent="0.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 ht="13.5" customHeight="1" x14ac:dyDescent="0.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:21" ht="13.5" customHeight="1" x14ac:dyDescent="0.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 ht="13.5" customHeight="1" x14ac:dyDescent="0.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:21" ht="13.5" customHeight="1" x14ac:dyDescent="0.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:21" ht="13.5" customHeight="1" x14ac:dyDescent="0.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:21" ht="13.5" customHeight="1" x14ac:dyDescent="0.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 ht="13.5" customHeight="1" x14ac:dyDescent="0.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:21" ht="13.5" customHeight="1" x14ac:dyDescent="0.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 ht="13.5" customHeight="1" x14ac:dyDescent="0.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 ht="13.5" customHeight="1" x14ac:dyDescent="0.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 ht="13.5" customHeight="1" x14ac:dyDescent="0.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 ht="13.5" customHeight="1" x14ac:dyDescent="0.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ht="13.5" customHeight="1" x14ac:dyDescent="0.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 ht="13.5" customHeight="1" x14ac:dyDescent="0.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:21" ht="13.5" customHeight="1" x14ac:dyDescent="0.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 ht="13.5" customHeight="1" x14ac:dyDescent="0.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 ht="13.5" customHeight="1" x14ac:dyDescent="0.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 ht="13.5" customHeight="1" x14ac:dyDescent="0.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ht="13.5" customHeight="1" x14ac:dyDescent="0.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:21" ht="13.5" customHeight="1" x14ac:dyDescent="0.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:21" ht="13.5" customHeight="1" x14ac:dyDescent="0.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1:21" ht="13.5" customHeight="1" x14ac:dyDescent="0.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 ht="13.5" customHeight="1" x14ac:dyDescent="0.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 ht="13.5" customHeight="1" x14ac:dyDescent="0.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1:21" ht="13.5" customHeight="1" x14ac:dyDescent="0.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1:21" ht="13.5" customHeight="1" x14ac:dyDescent="0.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ht="13.5" customHeight="1" x14ac:dyDescent="0.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 ht="13.5" customHeight="1" x14ac:dyDescent="0.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 ht="13.5" customHeight="1" x14ac:dyDescent="0.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ht="13.5" customHeight="1" x14ac:dyDescent="0.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 ht="13.5" customHeight="1" x14ac:dyDescent="0.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1:21" ht="13.5" customHeight="1" x14ac:dyDescent="0.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 ht="13.5" customHeight="1" x14ac:dyDescent="0.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1:21" ht="13.5" customHeight="1" x14ac:dyDescent="0.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 ht="13.5" customHeight="1" x14ac:dyDescent="0.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 ht="13.5" customHeight="1" x14ac:dyDescent="0.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 ht="13.5" customHeight="1" x14ac:dyDescent="0.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 ht="13.5" customHeight="1" x14ac:dyDescent="0.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ht="13.5" customHeight="1" x14ac:dyDescent="0.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ht="13.5" customHeight="1" x14ac:dyDescent="0.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 ht="13.5" customHeight="1" x14ac:dyDescent="0.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 ht="13.5" customHeight="1" x14ac:dyDescent="0.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ht="13.5" customHeight="1" x14ac:dyDescent="0.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1:21" ht="13.5" customHeight="1" x14ac:dyDescent="0.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ht="13.5" customHeight="1" x14ac:dyDescent="0.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1:21" ht="13.5" customHeight="1" x14ac:dyDescent="0.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 ht="13.5" customHeight="1" x14ac:dyDescent="0.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1:21" ht="13.5" customHeight="1" x14ac:dyDescent="0.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1:21" ht="13.5" customHeight="1" x14ac:dyDescent="0.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1:21" ht="13.5" customHeight="1" x14ac:dyDescent="0.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1:21" ht="13.5" customHeight="1" x14ac:dyDescent="0.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1:21" ht="13.5" customHeight="1" x14ac:dyDescent="0.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 ht="13.5" customHeight="1" x14ac:dyDescent="0.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 ht="13.5" customHeight="1" x14ac:dyDescent="0.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ht="13.5" customHeight="1" x14ac:dyDescent="0.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 ht="13.5" customHeight="1" x14ac:dyDescent="0.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 ht="13.5" customHeight="1" x14ac:dyDescent="0.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ht="13.5" customHeight="1" x14ac:dyDescent="0.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 ht="13.5" customHeight="1" x14ac:dyDescent="0.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 ht="13.5" customHeight="1" x14ac:dyDescent="0.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1:21" ht="13.5" customHeight="1" x14ac:dyDescent="0.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1:21" ht="13.5" customHeight="1" x14ac:dyDescent="0.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1:21" ht="13.5" customHeight="1" x14ac:dyDescent="0.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1:21" ht="13.5" customHeight="1" x14ac:dyDescent="0.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 ht="13.5" customHeight="1" x14ac:dyDescent="0.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1:21" ht="13.5" customHeight="1" x14ac:dyDescent="0.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1:21" ht="13.5" customHeight="1" x14ac:dyDescent="0.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1:21" ht="13.5" customHeight="1" x14ac:dyDescent="0.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 ht="13.5" customHeight="1" x14ac:dyDescent="0.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 ht="13.5" customHeight="1" x14ac:dyDescent="0.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1:21" ht="13.5" customHeight="1" x14ac:dyDescent="0.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1:21" ht="13.5" customHeight="1" x14ac:dyDescent="0.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 ht="13.5" customHeight="1" x14ac:dyDescent="0.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 ht="13.5" customHeight="1" x14ac:dyDescent="0.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ht="13.5" customHeight="1" x14ac:dyDescent="0.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1:21" ht="13.5" customHeight="1" x14ac:dyDescent="0.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1:21" ht="13.5" customHeight="1" x14ac:dyDescent="0.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1:21" ht="13.5" customHeight="1" x14ac:dyDescent="0.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1:21" ht="13.5" customHeight="1" x14ac:dyDescent="0.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 ht="13.5" customHeight="1" x14ac:dyDescent="0.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1:21" ht="13.5" customHeight="1" x14ac:dyDescent="0.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1:21" ht="13.5" customHeight="1" x14ac:dyDescent="0.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 ht="13.5" customHeight="1" x14ac:dyDescent="0.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ht="13.5" customHeight="1" x14ac:dyDescent="0.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1:21" ht="13.5" customHeight="1" x14ac:dyDescent="0.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1:21" ht="13.5" customHeight="1" x14ac:dyDescent="0.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ht="13.5" customHeight="1" x14ac:dyDescent="0.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 ht="13.5" customHeight="1" x14ac:dyDescent="0.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ht="13.5" customHeight="1" x14ac:dyDescent="0.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1:21" ht="13.5" customHeight="1" x14ac:dyDescent="0.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1:21" ht="13.5" customHeight="1" x14ac:dyDescent="0.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1:21" ht="13.5" customHeight="1" x14ac:dyDescent="0.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 ht="13.5" customHeight="1" x14ac:dyDescent="0.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1:21" ht="13.5" customHeight="1" x14ac:dyDescent="0.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1:21" ht="13.5" customHeight="1" x14ac:dyDescent="0.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1:21" ht="13.5" customHeight="1" x14ac:dyDescent="0.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 ht="13.5" customHeight="1" x14ac:dyDescent="0.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1:21" ht="13.5" customHeight="1" x14ac:dyDescent="0.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 ht="13.5" customHeight="1" x14ac:dyDescent="0.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 ht="13.5" customHeight="1" x14ac:dyDescent="0.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1:21" ht="13.5" customHeight="1" x14ac:dyDescent="0.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ht="13.5" customHeight="1" x14ac:dyDescent="0.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1:21" ht="13.5" customHeight="1" x14ac:dyDescent="0.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 ht="13.5" customHeight="1" x14ac:dyDescent="0.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1:21" ht="13.5" customHeight="1" x14ac:dyDescent="0.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1:21" ht="13.5" customHeight="1" x14ac:dyDescent="0.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1:21" ht="13.5" customHeight="1" x14ac:dyDescent="0.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1:21" ht="13.5" customHeight="1" x14ac:dyDescent="0.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1:21" ht="13.5" customHeight="1" x14ac:dyDescent="0.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1:21" ht="13.5" customHeight="1" x14ac:dyDescent="0.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 ht="13.5" customHeight="1" x14ac:dyDescent="0.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1:21" ht="13.5" customHeight="1" x14ac:dyDescent="0.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1:21" ht="13.5" customHeight="1" x14ac:dyDescent="0.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1:21" ht="13.5" customHeight="1" x14ac:dyDescent="0.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1:21" ht="13.5" customHeight="1" x14ac:dyDescent="0.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 ht="13.5" customHeight="1" x14ac:dyDescent="0.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1:21" ht="13.5" customHeight="1" x14ac:dyDescent="0.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 ht="13.5" customHeight="1" x14ac:dyDescent="0.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1:21" ht="13.5" customHeight="1" x14ac:dyDescent="0.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1:21" ht="13.5" customHeight="1" x14ac:dyDescent="0.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1:21" ht="13.5" customHeight="1" x14ac:dyDescent="0.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1:21" ht="13.5" customHeight="1" x14ac:dyDescent="0.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1:21" ht="13.5" customHeight="1" x14ac:dyDescent="0.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1:21" ht="13.5" customHeight="1" x14ac:dyDescent="0.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1:21" ht="13.5" customHeight="1" x14ac:dyDescent="0.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1:21" ht="13.5" customHeight="1" x14ac:dyDescent="0.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1:21" ht="13.5" customHeight="1" x14ac:dyDescent="0.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1:21" ht="13.5" customHeight="1" x14ac:dyDescent="0.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1:21" ht="13.5" customHeight="1" x14ac:dyDescent="0.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1:21" ht="13.5" customHeight="1" x14ac:dyDescent="0.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1:21" ht="13.5" customHeight="1" x14ac:dyDescent="0.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1:21" ht="13.5" customHeight="1" x14ac:dyDescent="0.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1:21" ht="13.5" customHeight="1" x14ac:dyDescent="0.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1:21" ht="13.5" customHeight="1" x14ac:dyDescent="0.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1:21" ht="13.5" customHeight="1" x14ac:dyDescent="0.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1:21" ht="13.5" customHeight="1" x14ac:dyDescent="0.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1:21" ht="13.5" customHeight="1" x14ac:dyDescent="0.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1:21" ht="13.5" customHeight="1" x14ac:dyDescent="0.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1:21" ht="13.5" customHeight="1" x14ac:dyDescent="0.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1:21" ht="13.5" customHeight="1" x14ac:dyDescent="0.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1:21" ht="13.5" customHeight="1" x14ac:dyDescent="0.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1:21" ht="13.5" customHeight="1" x14ac:dyDescent="0.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1:21" ht="13.5" customHeight="1" x14ac:dyDescent="0.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1:21" ht="13.5" customHeight="1" x14ac:dyDescent="0.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 ht="13.5" customHeight="1" x14ac:dyDescent="0.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1:21" ht="13.5" customHeight="1" x14ac:dyDescent="0.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1:21" ht="13.5" customHeight="1" x14ac:dyDescent="0.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1:21" ht="13.5" customHeight="1" x14ac:dyDescent="0.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1:21" ht="13.5" customHeight="1" x14ac:dyDescent="0.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1:21" ht="13.5" customHeight="1" x14ac:dyDescent="0.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1:21" ht="13.5" customHeight="1" x14ac:dyDescent="0.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1:21" ht="13.5" customHeight="1" x14ac:dyDescent="0.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1:21" ht="13.5" customHeight="1" x14ac:dyDescent="0.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1:21" ht="13.5" customHeight="1" x14ac:dyDescent="0.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1:21" ht="13.5" customHeight="1" x14ac:dyDescent="0.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1:21" ht="13.5" customHeight="1" x14ac:dyDescent="0.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1:21" ht="13.5" customHeight="1" x14ac:dyDescent="0.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1:21" ht="13.5" customHeight="1" x14ac:dyDescent="0.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1:21" ht="13.5" customHeight="1" x14ac:dyDescent="0.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1:21" ht="13.5" customHeight="1" x14ac:dyDescent="0.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1:21" ht="13.5" customHeight="1" x14ac:dyDescent="0.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1:21" ht="13.5" customHeight="1" x14ac:dyDescent="0.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1:21" ht="13.5" customHeight="1" x14ac:dyDescent="0.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1:21" ht="13.5" customHeight="1" x14ac:dyDescent="0.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1:21" ht="13.5" customHeight="1" x14ac:dyDescent="0.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1:21" ht="13.5" customHeight="1" x14ac:dyDescent="0.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1:21" ht="13.5" customHeight="1" x14ac:dyDescent="0.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1:21" ht="13.5" customHeight="1" x14ac:dyDescent="0.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1:21" ht="13.5" customHeight="1" x14ac:dyDescent="0.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1:21" ht="13.5" customHeight="1" x14ac:dyDescent="0.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1:21" ht="13.5" customHeight="1" x14ac:dyDescent="0.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1:21" ht="13.5" customHeight="1" x14ac:dyDescent="0.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ht="13.5" customHeight="1" x14ac:dyDescent="0.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ht="13.5" customHeight="1" x14ac:dyDescent="0.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ht="13.5" customHeight="1" x14ac:dyDescent="0.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ht="13.5" customHeight="1" x14ac:dyDescent="0.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ht="13.5" customHeight="1" x14ac:dyDescent="0.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ht="13.5" customHeight="1" x14ac:dyDescent="0.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ht="13.5" customHeight="1" x14ac:dyDescent="0.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ht="13.5" customHeight="1" x14ac:dyDescent="0.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ht="13.5" customHeight="1" x14ac:dyDescent="0.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ht="13.5" customHeight="1" x14ac:dyDescent="0.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ht="13.5" customHeight="1" x14ac:dyDescent="0.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ht="13.5" customHeight="1" x14ac:dyDescent="0.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ht="13.5" customHeight="1" x14ac:dyDescent="0.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ht="13.5" customHeight="1" x14ac:dyDescent="0.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ht="13.5" customHeight="1" x14ac:dyDescent="0.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ht="13.5" customHeight="1" x14ac:dyDescent="0.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ht="13.5" customHeight="1" x14ac:dyDescent="0.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ht="13.5" customHeight="1" x14ac:dyDescent="0.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ht="13.5" customHeight="1" x14ac:dyDescent="0.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ht="13.5" customHeight="1" x14ac:dyDescent="0.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ht="13.5" customHeight="1" x14ac:dyDescent="0.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ht="13.5" customHeight="1" x14ac:dyDescent="0.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21" ht="13.5" customHeight="1" x14ac:dyDescent="0.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 ht="13.5" customHeight="1" x14ac:dyDescent="0.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 ht="13.5" customHeight="1" x14ac:dyDescent="0.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1:21" ht="13.5" customHeight="1" x14ac:dyDescent="0.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 ht="13.5" customHeight="1" x14ac:dyDescent="0.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1:21" ht="13.5" customHeight="1" x14ac:dyDescent="0.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1:21" ht="13.5" customHeight="1" x14ac:dyDescent="0.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1:21" ht="13.5" customHeight="1" x14ac:dyDescent="0.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1:21" ht="13.5" customHeight="1" x14ac:dyDescent="0.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1:21" ht="13.5" customHeight="1" x14ac:dyDescent="0.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 ht="13.5" customHeight="1" x14ac:dyDescent="0.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 ht="13.5" customHeight="1" x14ac:dyDescent="0.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 ht="13.5" customHeight="1" x14ac:dyDescent="0.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ht="13.5" customHeight="1" x14ac:dyDescent="0.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ht="13.5" customHeight="1" x14ac:dyDescent="0.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ht="13.5" customHeight="1" x14ac:dyDescent="0.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ht="13.5" customHeight="1" x14ac:dyDescent="0.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ht="13.5" customHeight="1" x14ac:dyDescent="0.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ht="13.5" customHeight="1" x14ac:dyDescent="0.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ht="13.5" customHeight="1" x14ac:dyDescent="0.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ht="13.5" customHeight="1" x14ac:dyDescent="0.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ht="13.5" customHeight="1" x14ac:dyDescent="0.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ht="13.5" customHeight="1" x14ac:dyDescent="0.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ht="13.5" customHeight="1" x14ac:dyDescent="0.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ht="13.5" customHeight="1" x14ac:dyDescent="0.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ht="13.5" customHeight="1" x14ac:dyDescent="0.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ht="13.5" customHeight="1" x14ac:dyDescent="0.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ht="13.5" customHeight="1" x14ac:dyDescent="0.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ht="13.5" customHeight="1" x14ac:dyDescent="0.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ht="13.5" customHeight="1" x14ac:dyDescent="0.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ht="13.5" customHeight="1" x14ac:dyDescent="0.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ht="13.5" customHeight="1" x14ac:dyDescent="0.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21" ht="13.5" customHeight="1" x14ac:dyDescent="0.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spans="1:21" ht="13.5" customHeight="1" x14ac:dyDescent="0.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spans="1:21" ht="13.5" customHeight="1" x14ac:dyDescent="0.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spans="1:21" ht="13.5" customHeight="1" x14ac:dyDescent="0.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spans="1:21" ht="13.5" customHeight="1" x14ac:dyDescent="0.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spans="1:21" ht="13.5" customHeight="1" x14ac:dyDescent="0.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spans="1:21" ht="13.5" customHeight="1" x14ac:dyDescent="0.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spans="1:21" ht="13.5" customHeight="1" x14ac:dyDescent="0.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spans="1:21" ht="13.5" customHeight="1" x14ac:dyDescent="0.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spans="1:21" ht="13.5" customHeight="1" x14ac:dyDescent="0.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 ht="13.5" customHeight="1" x14ac:dyDescent="0.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 ht="13.5" customHeight="1" x14ac:dyDescent="0.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 ht="13.5" customHeight="1" x14ac:dyDescent="0.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ht="13.5" customHeight="1" x14ac:dyDescent="0.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ht="13.5" customHeight="1" x14ac:dyDescent="0.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ht="13.5" customHeight="1" x14ac:dyDescent="0.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ht="13.5" customHeight="1" x14ac:dyDescent="0.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ht="13.5" customHeight="1" x14ac:dyDescent="0.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ht="13.5" customHeight="1" x14ac:dyDescent="0.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ht="13.5" customHeight="1" x14ac:dyDescent="0.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ht="13.5" customHeight="1" x14ac:dyDescent="0.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ht="13.5" customHeight="1" x14ac:dyDescent="0.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ht="13.5" customHeight="1" x14ac:dyDescent="0.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ht="13.5" customHeight="1" x14ac:dyDescent="0.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ht="13.5" customHeight="1" x14ac:dyDescent="0.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ht="13.5" customHeight="1" x14ac:dyDescent="0.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ht="13.5" customHeight="1" x14ac:dyDescent="0.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ht="13.5" customHeight="1" x14ac:dyDescent="0.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ht="13.5" customHeight="1" x14ac:dyDescent="0.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ht="13.5" customHeight="1" x14ac:dyDescent="0.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ht="13.5" customHeight="1" x14ac:dyDescent="0.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ht="13.5" customHeight="1" x14ac:dyDescent="0.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 ht="13.5" customHeight="1" x14ac:dyDescent="0.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 ht="13.5" customHeight="1" x14ac:dyDescent="0.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 ht="13.5" customHeight="1" x14ac:dyDescent="0.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 ht="13.5" customHeight="1" x14ac:dyDescent="0.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 ht="13.5" customHeight="1" x14ac:dyDescent="0.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 ht="13.5" customHeight="1" x14ac:dyDescent="0.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 ht="13.5" customHeight="1" x14ac:dyDescent="0.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 ht="13.5" customHeight="1" x14ac:dyDescent="0.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 ht="13.5" customHeight="1" x14ac:dyDescent="0.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 ht="13.5" customHeight="1" x14ac:dyDescent="0.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 ht="13.5" customHeight="1" x14ac:dyDescent="0.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 ht="13.5" customHeight="1" x14ac:dyDescent="0.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 ht="13.5" customHeight="1" x14ac:dyDescent="0.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 ht="13.5" customHeight="1" x14ac:dyDescent="0.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 ht="13.5" customHeight="1" x14ac:dyDescent="0.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 ht="13.5" customHeight="1" x14ac:dyDescent="0.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 ht="13.5" customHeight="1" x14ac:dyDescent="0.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 ht="13.5" customHeight="1" x14ac:dyDescent="0.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 ht="13.5" customHeight="1" x14ac:dyDescent="0.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 ht="13.5" customHeight="1" x14ac:dyDescent="0.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 ht="13.5" customHeight="1" x14ac:dyDescent="0.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 ht="13.5" customHeight="1" x14ac:dyDescent="0.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 ht="13.5" customHeight="1" x14ac:dyDescent="0.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 ht="13.5" customHeight="1" x14ac:dyDescent="0.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 ht="13.5" customHeight="1" x14ac:dyDescent="0.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 ht="13.5" customHeight="1" x14ac:dyDescent="0.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 ht="13.5" customHeight="1" x14ac:dyDescent="0.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 ht="13.5" customHeight="1" x14ac:dyDescent="0.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 ht="13.5" customHeight="1" x14ac:dyDescent="0.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 ht="13.5" customHeight="1" x14ac:dyDescent="0.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 ht="13.5" customHeight="1" x14ac:dyDescent="0.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 ht="13.5" customHeight="1" x14ac:dyDescent="0.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 ht="13.5" customHeight="1" x14ac:dyDescent="0.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 ht="13.5" customHeight="1" x14ac:dyDescent="0.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 ht="13.5" customHeight="1" x14ac:dyDescent="0.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 ht="13.5" customHeight="1" x14ac:dyDescent="0.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 ht="13.5" customHeight="1" x14ac:dyDescent="0.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 ht="13.5" customHeight="1" x14ac:dyDescent="0.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 ht="13.5" customHeight="1" x14ac:dyDescent="0.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 ht="13.5" customHeight="1" x14ac:dyDescent="0.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 ht="13.5" customHeight="1" x14ac:dyDescent="0.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 ht="13.5" customHeight="1" x14ac:dyDescent="0.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 ht="13.5" customHeight="1" x14ac:dyDescent="0.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 ht="13.5" customHeight="1" x14ac:dyDescent="0.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 ht="13.5" customHeight="1" x14ac:dyDescent="0.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 ht="13.5" customHeight="1" x14ac:dyDescent="0.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 ht="13.5" customHeight="1" x14ac:dyDescent="0.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 ht="13.5" customHeight="1" x14ac:dyDescent="0.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 ht="13.5" customHeight="1" x14ac:dyDescent="0.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 ht="13.5" customHeight="1" x14ac:dyDescent="0.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 ht="13.5" customHeight="1" x14ac:dyDescent="0.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 ht="13.5" customHeight="1" x14ac:dyDescent="0.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 ht="13.5" customHeight="1" x14ac:dyDescent="0.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 ht="13.5" customHeight="1" x14ac:dyDescent="0.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 ht="13.5" customHeight="1" x14ac:dyDescent="0.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ht="13.5" customHeight="1" x14ac:dyDescent="0.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ht="13.5" customHeight="1" x14ac:dyDescent="0.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ht="13.5" customHeight="1" x14ac:dyDescent="0.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ht="13.5" customHeight="1" x14ac:dyDescent="0.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ht="13.5" customHeight="1" x14ac:dyDescent="0.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ht="13.5" customHeight="1" x14ac:dyDescent="0.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ht="13.5" customHeight="1" x14ac:dyDescent="0.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ht="13.5" customHeight="1" x14ac:dyDescent="0.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ht="13.5" customHeight="1" x14ac:dyDescent="0.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ht="13.5" customHeight="1" x14ac:dyDescent="0.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ht="13.5" customHeight="1" x14ac:dyDescent="0.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ht="13.5" customHeight="1" x14ac:dyDescent="0.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13.5" customHeight="1" x14ac:dyDescent="0.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ht="13.5" customHeight="1" x14ac:dyDescent="0.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1:21" ht="13.5" customHeight="1" x14ac:dyDescent="0.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1:21" ht="13.5" customHeight="1" x14ac:dyDescent="0.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1:21" ht="13.5" customHeight="1" x14ac:dyDescent="0.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1:21" ht="13.5" customHeight="1" x14ac:dyDescent="0.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1:21" ht="13.5" customHeight="1" x14ac:dyDescent="0.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1:21" ht="13.5" customHeight="1" x14ac:dyDescent="0.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1:21" ht="13.5" customHeight="1" x14ac:dyDescent="0.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1:21" ht="13.5" customHeight="1" x14ac:dyDescent="0.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1:21" ht="13.5" customHeight="1" x14ac:dyDescent="0.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1:21" ht="13.5" customHeight="1" x14ac:dyDescent="0.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1:21" ht="13.5" customHeight="1" x14ac:dyDescent="0.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1:21" ht="13.5" customHeight="1" x14ac:dyDescent="0.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1:21" ht="13.5" customHeight="1" x14ac:dyDescent="0.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1:21" ht="13.5" customHeight="1" x14ac:dyDescent="0.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1:21" ht="13.5" customHeight="1" x14ac:dyDescent="0.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1:21" ht="13.5" customHeight="1" x14ac:dyDescent="0.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1:21" ht="13.5" customHeight="1" x14ac:dyDescent="0.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1:21" ht="13.5" customHeight="1" x14ac:dyDescent="0.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1:21" ht="13.5" customHeight="1" x14ac:dyDescent="0.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1:21" ht="13.5" customHeight="1" x14ac:dyDescent="0.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1:21" ht="13.5" customHeight="1" x14ac:dyDescent="0.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1:21" ht="13.5" customHeight="1" x14ac:dyDescent="0.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1:21" ht="13.5" customHeight="1" x14ac:dyDescent="0.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1:21" ht="13.5" customHeight="1" x14ac:dyDescent="0.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1:21" ht="13.5" customHeight="1" x14ac:dyDescent="0.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1:21" ht="13.5" customHeight="1" x14ac:dyDescent="0.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1:21" ht="13.5" customHeight="1" x14ac:dyDescent="0.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1:21" ht="13.5" customHeight="1" x14ac:dyDescent="0.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1:21" ht="13.5" customHeight="1" x14ac:dyDescent="0.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1:21" ht="13.5" customHeight="1" x14ac:dyDescent="0.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1:21" ht="13.5" customHeight="1" x14ac:dyDescent="0.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1:21" ht="13.5" customHeight="1" x14ac:dyDescent="0.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1:21" ht="13.5" customHeight="1" x14ac:dyDescent="0.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1:21" ht="13.5" customHeight="1" x14ac:dyDescent="0.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1:21" ht="13.5" customHeight="1" x14ac:dyDescent="0.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1:21" ht="13.5" customHeight="1" x14ac:dyDescent="0.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1:21" ht="13.5" customHeight="1" x14ac:dyDescent="0.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1:21" ht="13.5" customHeight="1" x14ac:dyDescent="0.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1:21" ht="13.5" customHeight="1" x14ac:dyDescent="0.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1:21" ht="13.5" customHeight="1" x14ac:dyDescent="0.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1:21" ht="13.5" customHeight="1" x14ac:dyDescent="0.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1:21" ht="13.5" customHeight="1" x14ac:dyDescent="0.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1:21" ht="13.5" customHeight="1" x14ac:dyDescent="0.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1:21" ht="13.5" customHeight="1" x14ac:dyDescent="0.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1:21" ht="13.5" customHeight="1" x14ac:dyDescent="0.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1:21" ht="13.5" customHeight="1" x14ac:dyDescent="0.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1:21" ht="13.5" customHeight="1" x14ac:dyDescent="0.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spans="1:21" ht="13.5" customHeight="1" x14ac:dyDescent="0.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spans="1:21" ht="13.5" customHeight="1" x14ac:dyDescent="0.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spans="1:21" ht="13.5" customHeight="1" x14ac:dyDescent="0.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spans="1:21" ht="13.5" customHeight="1" x14ac:dyDescent="0.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spans="1:21" ht="13.5" customHeight="1" x14ac:dyDescent="0.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spans="1:21" ht="13.5" customHeight="1" x14ac:dyDescent="0.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spans="1:21" ht="13.5" customHeight="1" x14ac:dyDescent="0.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spans="1:21" ht="13.5" customHeight="1" x14ac:dyDescent="0.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spans="1:21" ht="13.5" customHeight="1" x14ac:dyDescent="0.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spans="1:21" ht="13.5" customHeight="1" x14ac:dyDescent="0.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spans="1:21" ht="13.5" customHeight="1" x14ac:dyDescent="0.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spans="1:21" ht="13.5" customHeight="1" x14ac:dyDescent="0.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spans="1:21" ht="13.5" customHeight="1" x14ac:dyDescent="0.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spans="1:21" ht="13.5" customHeight="1" x14ac:dyDescent="0.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spans="1:21" ht="13.5" customHeight="1" x14ac:dyDescent="0.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spans="1:21" ht="13.5" customHeight="1" x14ac:dyDescent="0.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spans="1:21" ht="13.5" customHeight="1" x14ac:dyDescent="0.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spans="1:21" ht="13.5" customHeight="1" x14ac:dyDescent="0.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spans="1:21" ht="13.5" customHeight="1" x14ac:dyDescent="0.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spans="1:21" ht="13.5" customHeight="1" x14ac:dyDescent="0.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spans="1:21" ht="13.5" customHeight="1" x14ac:dyDescent="0.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spans="1:21" ht="13.5" customHeight="1" x14ac:dyDescent="0.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spans="1:21" ht="13.5" customHeight="1" x14ac:dyDescent="0.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spans="1:21" ht="13.5" customHeight="1" x14ac:dyDescent="0.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spans="1:21" ht="13.5" customHeight="1" x14ac:dyDescent="0.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spans="1:21" ht="13.5" customHeight="1" x14ac:dyDescent="0.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spans="1:21" ht="13.5" customHeight="1" x14ac:dyDescent="0.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spans="1:21" ht="13.5" customHeight="1" x14ac:dyDescent="0.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spans="1:21" ht="13.5" customHeight="1" x14ac:dyDescent="0.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spans="1:21" ht="13.5" customHeight="1" x14ac:dyDescent="0.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spans="1:21" ht="13.5" customHeight="1" x14ac:dyDescent="0.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spans="1:21" ht="13.5" customHeight="1" x14ac:dyDescent="0.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spans="1:21" ht="13.5" customHeight="1" x14ac:dyDescent="0.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spans="1:21" ht="13.5" customHeight="1" x14ac:dyDescent="0.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spans="1:21" ht="13.5" customHeight="1" x14ac:dyDescent="0.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spans="1:21" ht="13.5" customHeight="1" x14ac:dyDescent="0.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spans="1:21" ht="13.5" customHeight="1" x14ac:dyDescent="0.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spans="1:21" ht="13.5" customHeight="1" x14ac:dyDescent="0.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spans="1:21" ht="13.5" customHeight="1" x14ac:dyDescent="0.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spans="1:21" ht="13.5" customHeight="1" x14ac:dyDescent="0.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spans="1:21" ht="13.5" customHeight="1" x14ac:dyDescent="0.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spans="1:21" ht="13.5" customHeight="1" x14ac:dyDescent="0.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spans="1:21" ht="13.5" customHeight="1" x14ac:dyDescent="0.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spans="1:21" ht="13.5" customHeight="1" x14ac:dyDescent="0.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spans="1:21" ht="13.5" customHeight="1" x14ac:dyDescent="0.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spans="1:21" ht="13.5" customHeight="1" x14ac:dyDescent="0.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spans="1:21" ht="13.5" customHeight="1" x14ac:dyDescent="0.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spans="1:21" ht="13.5" customHeight="1" x14ac:dyDescent="0.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spans="1:21" ht="13.5" customHeight="1" x14ac:dyDescent="0.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spans="1:21" ht="13.5" customHeight="1" x14ac:dyDescent="0.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spans="1:21" ht="13.5" customHeight="1" x14ac:dyDescent="0.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spans="1:21" ht="13.5" customHeight="1" x14ac:dyDescent="0.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spans="1:21" ht="13.5" customHeight="1" x14ac:dyDescent="0.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spans="1:21" ht="13.5" customHeight="1" x14ac:dyDescent="0.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spans="1:21" ht="13.5" customHeight="1" x14ac:dyDescent="0.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spans="1:21" ht="13.5" customHeight="1" x14ac:dyDescent="0.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spans="1:21" ht="13.5" customHeight="1" x14ac:dyDescent="0.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spans="1:21" ht="13.5" customHeight="1" x14ac:dyDescent="0.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spans="1:21" ht="13.5" customHeight="1" x14ac:dyDescent="0.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spans="1:21" ht="13.5" customHeight="1" x14ac:dyDescent="0.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spans="1:21" ht="13.5" customHeight="1" x14ac:dyDescent="0.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spans="1:21" ht="13.5" customHeight="1" x14ac:dyDescent="0.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spans="1:21" ht="13.5" customHeight="1" x14ac:dyDescent="0.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spans="1:21" ht="13.5" customHeight="1" x14ac:dyDescent="0.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spans="1:21" ht="13.5" customHeight="1" x14ac:dyDescent="0.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spans="1:21" ht="13.5" customHeight="1" x14ac:dyDescent="0.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spans="1:21" ht="13.5" customHeight="1" x14ac:dyDescent="0.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spans="1:21" ht="13.5" customHeight="1" x14ac:dyDescent="0.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spans="1:21" ht="13.5" customHeight="1" x14ac:dyDescent="0.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spans="1:21" ht="13.5" customHeight="1" x14ac:dyDescent="0.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spans="1:21" ht="13.5" customHeight="1" x14ac:dyDescent="0.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spans="1:21" ht="13.5" customHeight="1" x14ac:dyDescent="0.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spans="1:21" ht="13.5" customHeight="1" x14ac:dyDescent="0.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spans="1:21" ht="13.5" customHeight="1" x14ac:dyDescent="0.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spans="1:21" ht="13.5" customHeight="1" x14ac:dyDescent="0.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spans="1:21" ht="13.5" customHeight="1" x14ac:dyDescent="0.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spans="1:21" ht="13.5" customHeight="1" x14ac:dyDescent="0.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spans="1:21" ht="13.5" customHeight="1" x14ac:dyDescent="0.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spans="1:21" ht="13.5" customHeight="1" x14ac:dyDescent="0.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spans="1:21" ht="13.5" customHeight="1" x14ac:dyDescent="0.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spans="1:21" ht="13.5" customHeight="1" x14ac:dyDescent="0.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spans="1:21" ht="13.5" customHeight="1" x14ac:dyDescent="0.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spans="1:21" ht="13.5" customHeight="1" x14ac:dyDescent="0.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spans="1:21" ht="13.5" customHeight="1" x14ac:dyDescent="0.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spans="1:21" ht="13.5" customHeight="1" x14ac:dyDescent="0.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spans="1:21" ht="13.5" customHeight="1" x14ac:dyDescent="0.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spans="1:21" ht="13.5" customHeight="1" x14ac:dyDescent="0.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spans="1:21" ht="13.5" customHeight="1" x14ac:dyDescent="0.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spans="1:21" ht="13.5" customHeight="1" x14ac:dyDescent="0.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spans="1:21" ht="13.5" customHeight="1" x14ac:dyDescent="0.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spans="1:21" ht="13.5" customHeight="1" x14ac:dyDescent="0.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spans="1:21" ht="13.5" customHeight="1" x14ac:dyDescent="0.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spans="1:21" ht="13.5" customHeight="1" x14ac:dyDescent="0.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spans="1:21" ht="13.5" customHeight="1" x14ac:dyDescent="0.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spans="1:21" ht="13.5" customHeight="1" x14ac:dyDescent="0.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spans="1:21" ht="13.5" customHeight="1" x14ac:dyDescent="0.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spans="1:21" ht="13.5" customHeight="1" x14ac:dyDescent="0.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spans="1:21" ht="13.5" customHeight="1" x14ac:dyDescent="0.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spans="1:21" ht="13.5" customHeight="1" x14ac:dyDescent="0.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spans="1:21" ht="13.5" customHeight="1" x14ac:dyDescent="0.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spans="1:21" ht="13.5" customHeight="1" x14ac:dyDescent="0.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spans="1:21" ht="13.5" customHeight="1" x14ac:dyDescent="0.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spans="1:21" ht="13.5" customHeight="1" x14ac:dyDescent="0.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spans="1:21" ht="13.5" customHeight="1" x14ac:dyDescent="0.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spans="1:21" ht="13.5" customHeight="1" x14ac:dyDescent="0.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spans="1:21" ht="13.5" customHeight="1" x14ac:dyDescent="0.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spans="1:21" ht="13.5" customHeight="1" x14ac:dyDescent="0.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spans="1:21" ht="13.5" customHeight="1" x14ac:dyDescent="0.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spans="1:21" ht="13.5" customHeight="1" x14ac:dyDescent="0.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spans="1:21" ht="13.5" customHeight="1" x14ac:dyDescent="0.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spans="1:21" ht="13.5" customHeight="1" x14ac:dyDescent="0.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spans="1:21" ht="13.5" customHeight="1" x14ac:dyDescent="0.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spans="1:21" ht="13.5" customHeight="1" x14ac:dyDescent="0.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spans="1:21" ht="13.5" customHeight="1" x14ac:dyDescent="0.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spans="1:21" ht="13.5" customHeight="1" x14ac:dyDescent="0.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spans="1:21" ht="13.5" customHeight="1" x14ac:dyDescent="0.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spans="1:21" ht="13.5" customHeight="1" x14ac:dyDescent="0.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spans="1:21" ht="13.5" customHeight="1" x14ac:dyDescent="0.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spans="1:21" ht="13.5" customHeight="1" x14ac:dyDescent="0.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spans="1:21" ht="13.5" customHeight="1" x14ac:dyDescent="0.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spans="1:21" ht="13.5" customHeight="1" x14ac:dyDescent="0.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spans="1:21" ht="13.5" customHeight="1" x14ac:dyDescent="0.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spans="1:21" ht="13.5" customHeight="1" x14ac:dyDescent="0.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spans="1:21" ht="13.5" customHeight="1" x14ac:dyDescent="0.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spans="1:21" ht="13.5" customHeight="1" x14ac:dyDescent="0.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spans="1:21" ht="13.5" customHeight="1" x14ac:dyDescent="0.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spans="1:21" ht="13.5" customHeight="1" x14ac:dyDescent="0.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spans="1:21" ht="13.5" customHeight="1" x14ac:dyDescent="0.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spans="1:21" ht="13.5" customHeight="1" x14ac:dyDescent="0.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spans="1:21" ht="13.5" customHeight="1" x14ac:dyDescent="0.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spans="1:21" ht="13.5" customHeight="1" x14ac:dyDescent="0.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spans="1:21" ht="13.5" customHeight="1" x14ac:dyDescent="0.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spans="1:21" ht="13.5" customHeight="1" x14ac:dyDescent="0.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spans="1:21" ht="13.5" customHeight="1" x14ac:dyDescent="0.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spans="1:21" ht="13.5" customHeight="1" x14ac:dyDescent="0.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spans="1:21" ht="13.5" customHeight="1" x14ac:dyDescent="0.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spans="1:21" ht="13.5" customHeight="1" x14ac:dyDescent="0.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spans="1:21" ht="13.5" customHeight="1" x14ac:dyDescent="0.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spans="1:21" ht="13.5" customHeight="1" x14ac:dyDescent="0.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spans="1:21" ht="13.5" customHeight="1" x14ac:dyDescent="0.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spans="1:21" ht="13.5" customHeight="1" x14ac:dyDescent="0.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spans="1:21" ht="13.5" customHeight="1" x14ac:dyDescent="0.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spans="1:21" ht="13.5" customHeight="1" x14ac:dyDescent="0.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spans="1:21" ht="13.5" customHeight="1" x14ac:dyDescent="0.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spans="1:21" ht="13.5" customHeight="1" x14ac:dyDescent="0.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spans="1:21" ht="13.5" customHeight="1" x14ac:dyDescent="0.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spans="1:21" ht="13.5" customHeight="1" x14ac:dyDescent="0.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spans="1:21" ht="13.5" customHeight="1" x14ac:dyDescent="0.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spans="1:21" ht="13.5" customHeight="1" x14ac:dyDescent="0.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spans="1:21" ht="13.5" customHeight="1" x14ac:dyDescent="0.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spans="1:21" ht="13.5" customHeight="1" x14ac:dyDescent="0.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spans="1:21" ht="13.5" customHeight="1" x14ac:dyDescent="0.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spans="1:21" ht="13.5" customHeight="1" x14ac:dyDescent="0.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spans="1:21" ht="13.5" customHeight="1" x14ac:dyDescent="0.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spans="1:21" ht="13.5" customHeight="1" x14ac:dyDescent="0.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spans="1:21" ht="13.5" customHeight="1" x14ac:dyDescent="0.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spans="1:21" ht="13.5" customHeight="1" x14ac:dyDescent="0.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spans="1:21" ht="13.5" customHeight="1" x14ac:dyDescent="0.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spans="1:21" ht="13.5" customHeight="1" x14ac:dyDescent="0.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spans="1:21" ht="13.5" customHeight="1" x14ac:dyDescent="0.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spans="1:21" ht="13.5" customHeight="1" x14ac:dyDescent="0.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spans="1:21" ht="13.5" customHeight="1" x14ac:dyDescent="0.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spans="1:21" ht="13.5" customHeight="1" x14ac:dyDescent="0.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spans="1:21" ht="13.5" customHeight="1" x14ac:dyDescent="0.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spans="1:21" ht="13.5" customHeight="1" x14ac:dyDescent="0.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spans="1:21" ht="13.5" customHeight="1" x14ac:dyDescent="0.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spans="1:21" ht="13.5" customHeight="1" x14ac:dyDescent="0.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spans="1:21" ht="13.5" customHeight="1" x14ac:dyDescent="0.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spans="1:21" ht="13.5" customHeight="1" x14ac:dyDescent="0.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spans="1:21" ht="13.5" customHeight="1" x14ac:dyDescent="0.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spans="1:21" ht="13.5" customHeight="1" x14ac:dyDescent="0.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spans="1:21" ht="13.5" customHeight="1" x14ac:dyDescent="0.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spans="1:21" ht="13.5" customHeight="1" x14ac:dyDescent="0.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spans="1:21" ht="13.5" customHeight="1" x14ac:dyDescent="0.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spans="1:21" ht="13.5" customHeight="1" x14ac:dyDescent="0.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spans="1:21" ht="13.5" customHeight="1" x14ac:dyDescent="0.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spans="1:21" ht="13.5" customHeight="1" x14ac:dyDescent="0.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spans="1:21" ht="13.5" customHeight="1" x14ac:dyDescent="0.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spans="1:21" ht="13.5" customHeight="1" x14ac:dyDescent="0.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spans="1:21" ht="13.5" customHeight="1" x14ac:dyDescent="0.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spans="1:21" ht="13.5" customHeight="1" x14ac:dyDescent="0.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spans="1:21" ht="13.5" customHeight="1" x14ac:dyDescent="0.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spans="1:21" ht="13.5" customHeight="1" x14ac:dyDescent="0.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spans="1:21" ht="13.5" customHeight="1" x14ac:dyDescent="0.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spans="1:21" ht="13.5" customHeight="1" x14ac:dyDescent="0.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spans="1:21" ht="13.5" customHeight="1" x14ac:dyDescent="0.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spans="1:21" ht="13.5" customHeight="1" x14ac:dyDescent="0.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spans="1:21" ht="13.5" customHeight="1" x14ac:dyDescent="0.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spans="1:21" ht="13.5" customHeight="1" x14ac:dyDescent="0.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spans="1:21" ht="13.5" customHeight="1" x14ac:dyDescent="0.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spans="1:21" ht="13.5" customHeight="1" x14ac:dyDescent="0.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spans="1:21" ht="13.5" customHeight="1" x14ac:dyDescent="0.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spans="1:21" ht="13.5" customHeight="1" x14ac:dyDescent="0.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spans="1:21" ht="13.5" customHeight="1" x14ac:dyDescent="0.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spans="1:21" ht="13.5" customHeight="1" x14ac:dyDescent="0.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spans="1:21" ht="13.5" customHeight="1" x14ac:dyDescent="0.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spans="1:21" ht="13.5" customHeight="1" x14ac:dyDescent="0.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spans="1:21" ht="13.5" customHeight="1" x14ac:dyDescent="0.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spans="1:21" ht="13.5" customHeight="1" x14ac:dyDescent="0.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spans="1:21" ht="13.5" customHeight="1" x14ac:dyDescent="0.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spans="1:21" ht="13.5" customHeight="1" x14ac:dyDescent="0.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spans="1:21" ht="13.5" customHeight="1" x14ac:dyDescent="0.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spans="1:21" ht="13.5" customHeight="1" x14ac:dyDescent="0.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spans="1:21" ht="13.5" customHeight="1" x14ac:dyDescent="0.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spans="1:21" ht="13.5" customHeight="1" x14ac:dyDescent="0.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spans="1:21" ht="13.5" customHeight="1" x14ac:dyDescent="0.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spans="1:21" ht="13.5" customHeight="1" x14ac:dyDescent="0.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spans="1:21" ht="13.5" customHeight="1" x14ac:dyDescent="0.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spans="1:21" ht="13.5" customHeight="1" x14ac:dyDescent="0.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spans="1:21" ht="13.5" customHeight="1" x14ac:dyDescent="0.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spans="1:21" ht="13.5" customHeight="1" x14ac:dyDescent="0.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spans="1:21" ht="13.5" customHeight="1" x14ac:dyDescent="0.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spans="1:21" ht="13.5" customHeight="1" x14ac:dyDescent="0.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spans="1:21" ht="13.5" customHeight="1" x14ac:dyDescent="0.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spans="1:21" ht="13.5" customHeight="1" x14ac:dyDescent="0.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spans="1:21" ht="13.5" customHeight="1" x14ac:dyDescent="0.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spans="1:21" ht="13.5" customHeight="1" x14ac:dyDescent="0.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spans="1:21" ht="13.5" customHeight="1" x14ac:dyDescent="0.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spans="1:21" ht="13.5" customHeight="1" x14ac:dyDescent="0.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spans="1:21" ht="13.5" customHeight="1" x14ac:dyDescent="0.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spans="1:21" ht="13.5" customHeight="1" x14ac:dyDescent="0.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spans="1:21" ht="13.5" customHeight="1" x14ac:dyDescent="0.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spans="1:21" ht="13.5" customHeight="1" x14ac:dyDescent="0.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spans="1:21" ht="13.5" customHeight="1" x14ac:dyDescent="0.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spans="1:21" ht="13.5" customHeight="1" x14ac:dyDescent="0.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spans="1:21" ht="13.5" customHeight="1" x14ac:dyDescent="0.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spans="1:21" ht="13.5" customHeight="1" x14ac:dyDescent="0.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spans="1:21" ht="13.5" customHeight="1" x14ac:dyDescent="0.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spans="1:21" ht="13.5" customHeight="1" x14ac:dyDescent="0.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spans="1:21" ht="13.5" customHeight="1" x14ac:dyDescent="0.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spans="1:21" ht="13.5" customHeight="1" x14ac:dyDescent="0.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spans="1:21" ht="13.5" customHeight="1" x14ac:dyDescent="0.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spans="1:21" ht="13.5" customHeight="1" x14ac:dyDescent="0.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spans="1:21" ht="13.5" customHeight="1" x14ac:dyDescent="0.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spans="1:21" ht="13.5" customHeight="1" x14ac:dyDescent="0.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spans="1:21" ht="13.5" customHeight="1" x14ac:dyDescent="0.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spans="1:21" ht="13.5" customHeight="1" x14ac:dyDescent="0.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spans="1:21" ht="13.5" customHeight="1" x14ac:dyDescent="0.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spans="1:21" ht="13.5" customHeight="1" x14ac:dyDescent="0.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spans="1:21" ht="13.5" customHeight="1" x14ac:dyDescent="0.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spans="1:21" ht="13.5" customHeight="1" x14ac:dyDescent="0.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spans="1:21" ht="13.5" customHeight="1" x14ac:dyDescent="0.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spans="1:21" ht="13.5" customHeight="1" x14ac:dyDescent="0.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spans="1:21" ht="13.5" customHeight="1" x14ac:dyDescent="0.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spans="1:21" ht="13.5" customHeight="1" x14ac:dyDescent="0.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spans="1:21" ht="13.5" customHeight="1" x14ac:dyDescent="0.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spans="1:21" ht="13.5" customHeight="1" x14ac:dyDescent="0.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spans="1:21" ht="13.5" customHeight="1" x14ac:dyDescent="0.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spans="1:21" ht="13.5" customHeight="1" x14ac:dyDescent="0.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spans="1:21" ht="13.5" customHeight="1" x14ac:dyDescent="0.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spans="1:21" ht="13.5" customHeight="1" x14ac:dyDescent="0.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</sheetData>
  <sheetProtection algorithmName="SHA-512" hashValue="/GP/lYIaBRoeddOa+2HeRnSs56q2w5cOWroxcBKwdEHAOW8ymO2CaX1RFnNr+oySoVKquWeyY3SUX5tlsgc1ew==" saltValue="GQC2uLfyit9AtqVzhWu2oQ==" spinCount="100000" sheet="1" objects="1" scenarios="1" formatCells="0" formatColumns="0" formatRows="0" selectLockedCells="1"/>
  <mergeCells count="2">
    <mergeCell ref="A1:E1"/>
    <mergeCell ref="A2:E2"/>
  </mergeCells>
  <dataValidations count="2">
    <dataValidation type="list" allowBlank="1" showErrorMessage="1" sqref="C4:C50" xr:uid="{00000000-0002-0000-0500-000000000000}">
      <formula1>Accomp</formula1>
    </dataValidation>
    <dataValidation type="list" allowBlank="1" showErrorMessage="1" sqref="E4:E50" xr:uid="{00000000-0002-0000-0500-000001000000}">
      <formula1>ON</formula1>
    </dataValidation>
  </dataValidations>
  <printOptions horizontalCentered="1"/>
  <pageMargins left="0.23622047244094491" right="0.23622047244094491" top="0.15748031496062992" bottom="0.15748031496062992" header="0" footer="0"/>
  <pageSetup scale="6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15</vt:i4>
      </vt:variant>
    </vt:vector>
  </HeadingPairs>
  <TitlesOfParts>
    <vt:vector size="21" baseType="lpstr">
      <vt:lpstr>Data</vt:lpstr>
      <vt:lpstr>Read me!</vt:lpstr>
      <vt:lpstr>Informations</vt:lpstr>
      <vt:lpstr>Athletes</vt:lpstr>
      <vt:lpstr>Team Summary</vt:lpstr>
      <vt:lpstr>Coaches &amp; Support Staff</vt:lpstr>
      <vt:lpstr>Accomp</vt:lpstr>
      <vt:lpstr>Age</vt:lpstr>
      <vt:lpstr>Athletes</vt:lpstr>
      <vt:lpstr>Compe</vt:lpstr>
      <vt:lpstr>Equipes</vt:lpstr>
      <vt:lpstr>'Coaches &amp; Support Staff'!Impression_des_titres</vt:lpstr>
      <vt:lpstr>'Team Summary'!Impression_des_titres</vt:lpstr>
      <vt:lpstr>Level</vt:lpstr>
      <vt:lpstr>ON</vt:lpstr>
      <vt:lpstr>OuiNon</vt:lpstr>
      <vt:lpstr>Prix</vt:lpstr>
      <vt:lpstr>secteur</vt:lpstr>
      <vt:lpstr>sexe</vt:lpstr>
      <vt:lpstr>Type</vt:lpstr>
      <vt:lpstr>TypeTarif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marie-stephanie laroche</dc:creator>
  <cp:lastModifiedBy>marie-stephanie laroche</cp:lastModifiedBy>
  <cp:lastPrinted>2022-09-06T16:53:38Z</cp:lastPrinted>
  <dcterms:created xsi:type="dcterms:W3CDTF">2022-08-31T14:05:41Z</dcterms:created>
  <dcterms:modified xsi:type="dcterms:W3CDTF">2022-09-13T17:10:47Z</dcterms:modified>
</cp:coreProperties>
</file>